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44" windowWidth="10500" windowHeight="5304" activeTab="2"/>
  </bookViews>
  <sheets>
    <sheet name="Tab. RF.IS.1.1.0" sheetId="1" r:id="rId1"/>
    <sheet name="Dati ISTAT set.2017" sheetId="3" state="hidden" r:id="rId2"/>
    <sheet name="Fig. RF.IS.1.1.1a-b" sheetId="4" r:id="rId3"/>
    <sheet name="Fig. RF.IS.1.1.1a-b old" sheetId="2" state="hidden" r:id="rId4"/>
  </sheets>
  <externalReferences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T31" i="1" l="1"/>
  <c r="T32" i="1"/>
  <c r="T33" i="1"/>
  <c r="T34" i="1"/>
  <c r="T35" i="1"/>
  <c r="T36" i="1"/>
  <c r="T37" i="1"/>
  <c r="T38" i="1"/>
  <c r="T30" i="1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B3" i="4"/>
  <c r="S5" i="4"/>
  <c r="R5" i="4"/>
  <c r="S2" i="4"/>
  <c r="T19" i="1"/>
  <c r="T20" i="1"/>
  <c r="T21" i="1"/>
  <c r="T22" i="1"/>
  <c r="T23" i="1"/>
  <c r="T24" i="1"/>
  <c r="T25" i="1"/>
  <c r="T26" i="1"/>
  <c r="T18" i="1"/>
  <c r="S19" i="1"/>
  <c r="S20" i="1"/>
  <c r="S21" i="1"/>
  <c r="S22" i="1"/>
  <c r="S23" i="1"/>
  <c r="S24" i="1"/>
  <c r="S25" i="1"/>
  <c r="S26" i="1"/>
  <c r="S18" i="1"/>
  <c r="R18" i="1"/>
  <c r="R19" i="1"/>
  <c r="R20" i="1"/>
  <c r="R21" i="1"/>
  <c r="R22" i="1"/>
  <c r="R23" i="1"/>
  <c r="R24" i="1"/>
  <c r="R25" i="1"/>
  <c r="R26" i="1"/>
  <c r="T9" i="1"/>
  <c r="T10" i="1"/>
  <c r="T11" i="1"/>
  <c r="T12" i="1"/>
  <c r="T13" i="1"/>
  <c r="T6" i="1"/>
  <c r="T7" i="1"/>
  <c r="T8" i="1"/>
  <c r="T5" i="1"/>
  <c r="S9" i="1"/>
  <c r="S34" i="1" s="1"/>
  <c r="S10" i="1"/>
  <c r="S35" i="1" s="1"/>
  <c r="S11" i="1"/>
  <c r="S12" i="1"/>
  <c r="S13" i="1"/>
  <c r="S30" i="1"/>
  <c r="S31" i="1"/>
  <c r="S32" i="1"/>
  <c r="S33" i="1"/>
  <c r="S37" i="1"/>
  <c r="S36" i="1"/>
  <c r="S38" i="1"/>
  <c r="C5" i="4" l="1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B5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B2" i="4"/>
  <c r="Q4" i="4"/>
  <c r="R30" i="1"/>
  <c r="R31" i="1"/>
  <c r="R32" i="1"/>
  <c r="R33" i="1"/>
  <c r="R9" i="1"/>
  <c r="R12" i="1"/>
  <c r="R11" i="1"/>
  <c r="R10" i="1"/>
  <c r="R36" i="1" l="1"/>
  <c r="R13" i="1"/>
  <c r="Q30" i="1"/>
  <c r="Q33" i="1"/>
  <c r="P30" i="1"/>
  <c r="P31" i="1"/>
  <c r="P32" i="1"/>
  <c r="P33" i="1"/>
  <c r="P37" i="1"/>
  <c r="M30" i="1"/>
  <c r="N30" i="1"/>
  <c r="O30" i="1"/>
  <c r="M31" i="1"/>
  <c r="N31" i="1"/>
  <c r="O31" i="1"/>
  <c r="M32" i="1"/>
  <c r="N32" i="1"/>
  <c r="O32" i="1"/>
  <c r="M33" i="1"/>
  <c r="N33" i="1"/>
  <c r="O33" i="1"/>
  <c r="N34" i="1"/>
  <c r="M36" i="1"/>
  <c r="M37" i="1"/>
  <c r="N37" i="1"/>
  <c r="N38" i="1"/>
  <c r="O38" i="1"/>
  <c r="F30" i="1"/>
  <c r="G30" i="1"/>
  <c r="H30" i="1"/>
  <c r="I30" i="1"/>
  <c r="J30" i="1"/>
  <c r="K30" i="1"/>
  <c r="L30" i="1"/>
  <c r="F31" i="1"/>
  <c r="G31" i="1"/>
  <c r="H31" i="1"/>
  <c r="I31" i="1"/>
  <c r="J31" i="1"/>
  <c r="K31" i="1"/>
  <c r="L31" i="1"/>
  <c r="F32" i="1"/>
  <c r="G32" i="1"/>
  <c r="H32" i="1"/>
  <c r="I32" i="1"/>
  <c r="J32" i="1"/>
  <c r="K32" i="1"/>
  <c r="L32" i="1"/>
  <c r="F33" i="1"/>
  <c r="G33" i="1"/>
  <c r="H33" i="1"/>
  <c r="I33" i="1"/>
  <c r="J33" i="1"/>
  <c r="K33" i="1"/>
  <c r="L33" i="1"/>
  <c r="H34" i="1"/>
  <c r="I34" i="1"/>
  <c r="L34" i="1"/>
  <c r="F35" i="1"/>
  <c r="I35" i="1"/>
  <c r="J35" i="1"/>
  <c r="G36" i="1"/>
  <c r="K36" i="1"/>
  <c r="H37" i="1"/>
  <c r="L37" i="1"/>
  <c r="H38" i="1"/>
  <c r="I38" i="1"/>
  <c r="L38" i="1"/>
  <c r="D30" i="1"/>
  <c r="E30" i="1"/>
  <c r="D31" i="1"/>
  <c r="E31" i="1"/>
  <c r="D32" i="1"/>
  <c r="E32" i="1"/>
  <c r="D33" i="1"/>
  <c r="E33" i="1"/>
  <c r="D34" i="1"/>
  <c r="E35" i="1"/>
  <c r="D36" i="1"/>
  <c r="E37" i="1"/>
  <c r="D38" i="1"/>
  <c r="C33" i="1"/>
  <c r="C32" i="1"/>
  <c r="C31" i="1"/>
  <c r="C30" i="1"/>
  <c r="D26" i="1"/>
  <c r="G26" i="1"/>
  <c r="H26" i="1"/>
  <c r="K26" i="1"/>
  <c r="L26" i="1"/>
  <c r="M22" i="1"/>
  <c r="E23" i="1"/>
  <c r="I23" i="1"/>
  <c r="M23" i="1"/>
  <c r="G24" i="1"/>
  <c r="K24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E18" i="1"/>
  <c r="F18" i="1"/>
  <c r="G18" i="1"/>
  <c r="H18" i="1"/>
  <c r="I18" i="1"/>
  <c r="J18" i="1"/>
  <c r="K18" i="1"/>
  <c r="L18" i="1"/>
  <c r="M18" i="1"/>
  <c r="N18" i="1"/>
  <c r="O18" i="1"/>
  <c r="C18" i="1"/>
  <c r="D18" i="1"/>
  <c r="B18" i="1"/>
  <c r="N13" i="1"/>
  <c r="O13" i="1"/>
  <c r="N26" i="1" s="1"/>
  <c r="P13" i="1"/>
  <c r="P38" i="1" s="1"/>
  <c r="D13" i="1"/>
  <c r="E13" i="1"/>
  <c r="E38" i="1" s="1"/>
  <c r="F13" i="1"/>
  <c r="F38" i="1" s="1"/>
  <c r="G13" i="1"/>
  <c r="G38" i="1" s="1"/>
  <c r="H13" i="1"/>
  <c r="I13" i="1"/>
  <c r="J13" i="1"/>
  <c r="J38" i="1" s="1"/>
  <c r="K13" i="1"/>
  <c r="K38" i="1" s="1"/>
  <c r="L13" i="1"/>
  <c r="M13" i="1"/>
  <c r="M26" i="1" s="1"/>
  <c r="C13" i="1"/>
  <c r="C38" i="1" s="1"/>
  <c r="B13" i="1"/>
  <c r="P12" i="1"/>
  <c r="O12" i="1"/>
  <c r="O37" i="1" s="1"/>
  <c r="N12" i="1"/>
  <c r="M25" i="1" s="1"/>
  <c r="M12" i="1"/>
  <c r="L12" i="1"/>
  <c r="L25" i="1" s="1"/>
  <c r="K12" i="1"/>
  <c r="K25" i="1" s="1"/>
  <c r="J12" i="1"/>
  <c r="J37" i="1" s="1"/>
  <c r="I12" i="1"/>
  <c r="I37" i="1" s="1"/>
  <c r="H12" i="1"/>
  <c r="H25" i="1" s="1"/>
  <c r="G12" i="1"/>
  <c r="G37" i="1" s="1"/>
  <c r="F12" i="1"/>
  <c r="F37" i="1" s="1"/>
  <c r="E12" i="1"/>
  <c r="C12" i="1"/>
  <c r="C37" i="1" s="1"/>
  <c r="D12" i="1"/>
  <c r="D25" i="1" s="1"/>
  <c r="B12" i="1"/>
  <c r="R37" i="1" s="1"/>
  <c r="N11" i="1"/>
  <c r="N36" i="1" s="1"/>
  <c r="O11" i="1"/>
  <c r="O36" i="1" s="1"/>
  <c r="P11" i="1"/>
  <c r="O24" i="1" s="1"/>
  <c r="D11" i="1"/>
  <c r="E11" i="1"/>
  <c r="E36" i="1" s="1"/>
  <c r="F11" i="1"/>
  <c r="E24" i="1" s="1"/>
  <c r="G11" i="1"/>
  <c r="H11" i="1"/>
  <c r="H36" i="1" s="1"/>
  <c r="I11" i="1"/>
  <c r="H24" i="1" s="1"/>
  <c r="J11" i="1"/>
  <c r="J24" i="1" s="1"/>
  <c r="K11" i="1"/>
  <c r="L11" i="1"/>
  <c r="L36" i="1" s="1"/>
  <c r="M11" i="1"/>
  <c r="L24" i="1" s="1"/>
  <c r="C11" i="1"/>
  <c r="B11" i="1"/>
  <c r="P10" i="1"/>
  <c r="P35" i="1" s="1"/>
  <c r="Q10" i="1"/>
  <c r="Q35" i="1" s="1"/>
  <c r="O10" i="1"/>
  <c r="O23" i="1" s="1"/>
  <c r="N10" i="1"/>
  <c r="N35" i="1" s="1"/>
  <c r="M10" i="1"/>
  <c r="M35" i="1" s="1"/>
  <c r="L10" i="1"/>
  <c r="K23" i="1" s="1"/>
  <c r="K10" i="1"/>
  <c r="K35" i="1" s="1"/>
  <c r="J10" i="1"/>
  <c r="I10" i="1"/>
  <c r="H23" i="1" s="1"/>
  <c r="H10" i="1"/>
  <c r="G23" i="1" s="1"/>
  <c r="G10" i="1"/>
  <c r="G35" i="1" s="1"/>
  <c r="F10" i="1"/>
  <c r="E10" i="1"/>
  <c r="D23" i="1" s="1"/>
  <c r="D10" i="1"/>
  <c r="C23" i="1" s="1"/>
  <c r="C10" i="1"/>
  <c r="C35" i="1" s="1"/>
  <c r="B10" i="1"/>
  <c r="R35" i="1" s="1"/>
  <c r="P9" i="1"/>
  <c r="P34" i="1" s="1"/>
  <c r="O9" i="1"/>
  <c r="N22" i="1" s="1"/>
  <c r="N9" i="1"/>
  <c r="D9" i="1"/>
  <c r="C22" i="1" s="1"/>
  <c r="E9" i="1"/>
  <c r="E34" i="1" s="1"/>
  <c r="F9" i="1"/>
  <c r="F34" i="1" s="1"/>
  <c r="G9" i="1"/>
  <c r="F22" i="1" s="1"/>
  <c r="H9" i="1"/>
  <c r="G22" i="1" s="1"/>
  <c r="I9" i="1"/>
  <c r="H22" i="1" s="1"/>
  <c r="J9" i="1"/>
  <c r="J34" i="1" s="1"/>
  <c r="K9" i="1"/>
  <c r="J22" i="1" s="1"/>
  <c r="L9" i="1"/>
  <c r="K22" i="1" s="1"/>
  <c r="M9" i="1"/>
  <c r="L22" i="1" s="1"/>
  <c r="C9" i="1"/>
  <c r="B9" i="1"/>
  <c r="R34" i="1" s="1"/>
  <c r="Q8" i="1"/>
  <c r="Q7" i="1"/>
  <c r="Q32" i="1" s="1"/>
  <c r="Q6" i="1"/>
  <c r="P19" i="1" s="1"/>
  <c r="Q5" i="1"/>
  <c r="Q18" i="1" s="1"/>
  <c r="C24" i="1" l="1"/>
  <c r="J23" i="1"/>
  <c r="E22" i="1"/>
  <c r="O25" i="1"/>
  <c r="G25" i="1"/>
  <c r="C25" i="1"/>
  <c r="C36" i="1"/>
  <c r="Q9" i="1"/>
  <c r="Q12" i="1"/>
  <c r="P20" i="1"/>
  <c r="N24" i="1"/>
  <c r="F24" i="1"/>
  <c r="B24" i="1"/>
  <c r="D22" i="1"/>
  <c r="C26" i="1"/>
  <c r="J25" i="1"/>
  <c r="F25" i="1"/>
  <c r="B25" i="1"/>
  <c r="K37" i="1"/>
  <c r="J36" i="1"/>
  <c r="F36" i="1"/>
  <c r="O35" i="1"/>
  <c r="P36" i="1"/>
  <c r="Q26" i="1"/>
  <c r="Q23" i="1"/>
  <c r="Q21" i="1"/>
  <c r="P18" i="1"/>
  <c r="M24" i="1"/>
  <c r="I24" i="1"/>
  <c r="P23" i="1"/>
  <c r="L23" i="1"/>
  <c r="O22" i="1"/>
  <c r="J26" i="1"/>
  <c r="F26" i="1"/>
  <c r="B26" i="1"/>
  <c r="I25" i="1"/>
  <c r="E25" i="1"/>
  <c r="C34" i="1"/>
  <c r="D37" i="1"/>
  <c r="D35" i="1"/>
  <c r="I36" i="1"/>
  <c r="L35" i="1"/>
  <c r="H35" i="1"/>
  <c r="K34" i="1"/>
  <c r="G34" i="1"/>
  <c r="M38" i="1"/>
  <c r="M34" i="1"/>
  <c r="Q19" i="1"/>
  <c r="N23" i="1"/>
  <c r="F23" i="1"/>
  <c r="B23" i="1"/>
  <c r="I22" i="1"/>
  <c r="O34" i="1"/>
  <c r="Q20" i="1"/>
  <c r="O26" i="1"/>
  <c r="N25" i="1"/>
  <c r="Q11" i="1"/>
  <c r="Q13" i="1"/>
  <c r="D24" i="1"/>
  <c r="B22" i="1"/>
  <c r="I26" i="1"/>
  <c r="E26" i="1"/>
  <c r="Q31" i="1"/>
  <c r="R38" i="1"/>
  <c r="Q22" i="1" l="1"/>
  <c r="Q34" i="1"/>
  <c r="P22" i="1"/>
  <c r="Q38" i="1"/>
  <c r="P26" i="1"/>
  <c r="Q24" i="1"/>
  <c r="P24" i="1"/>
  <c r="Q36" i="1"/>
  <c r="P25" i="1"/>
  <c r="Q37" i="1"/>
  <c r="Q25" i="1"/>
</calcChain>
</file>

<file path=xl/sharedStrings.xml><?xml version="1.0" encoding="utf-8"?>
<sst xmlns="http://schemas.openxmlformats.org/spreadsheetml/2006/main" count="129" uniqueCount="75">
  <si>
    <r>
      <t>a)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Valori assoluti</t>
    </r>
  </si>
  <si>
    <t>Numero di incidenti</t>
  </si>
  <si>
    <t>Numero incidenti mortali</t>
  </si>
  <si>
    <t>Morti</t>
  </si>
  <si>
    <t>Feriti</t>
  </si>
  <si>
    <r>
      <t>Indice di mortalità</t>
    </r>
    <r>
      <rPr>
        <vertAlign val="superscript"/>
        <sz val="9"/>
        <color theme="1"/>
        <rFont val="Times New Roman"/>
        <family val="1"/>
      </rPr>
      <t>(*)</t>
    </r>
  </si>
  <si>
    <r>
      <t>Indice di lesività</t>
    </r>
    <r>
      <rPr>
        <vertAlign val="superscript"/>
        <sz val="9"/>
        <color theme="1"/>
        <rFont val="Times New Roman"/>
        <family val="1"/>
      </rPr>
      <t>(**)</t>
    </r>
  </si>
  <si>
    <r>
      <t>Indice di gravità</t>
    </r>
    <r>
      <rPr>
        <vertAlign val="superscript"/>
        <sz val="9"/>
        <color theme="1"/>
        <rFont val="Times New Roman"/>
        <family val="1"/>
      </rPr>
      <t>(***)</t>
    </r>
  </si>
  <si>
    <r>
      <t>Indice specifico di mortalità</t>
    </r>
    <r>
      <rPr>
        <vertAlign val="superscript"/>
        <sz val="9"/>
        <color theme="1"/>
        <rFont val="Times New Roman"/>
        <family val="1"/>
      </rPr>
      <t>(****)</t>
    </r>
  </si>
  <si>
    <r>
      <t>Indice specifico di incidentalità</t>
    </r>
    <r>
      <rPr>
        <vertAlign val="superscript"/>
        <sz val="9"/>
        <color theme="1"/>
        <rFont val="Times New Roman"/>
        <family val="1"/>
      </rPr>
      <t>(*****)</t>
    </r>
  </si>
  <si>
    <r>
      <t>Nota: in rosso ed in verde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sono indicati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rispettivamente i massimi ed i minimi per ciascuna modalità di trasporto nell'ambito del periodo di tempo considerato.</t>
    </r>
  </si>
  <si>
    <r>
      <t>b)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</si>
  <si>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</si>
  <si>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</si>
  <si>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</si>
  <si>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</si>
  <si>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</si>
  <si>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</si>
  <si>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</si>
  <si>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</si>
  <si>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</si>
  <si>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</si>
  <si>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</si>
  <si>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</si>
  <si>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</si>
  <si>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c)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 xml:space="preserve">Variazioni percentuali - Anno 2001=100 </t>
    </r>
  </si>
  <si>
    <t>(*) morti/incidenti x 100; (**) feriti/incidenti x 100; (***) morti/(morti+feriti) x 100; (****) morti/incidenti mortali; (*****) incidenti mortali/incidenti.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</si>
  <si>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</si>
  <si>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Valori assoluti</t>
  </si>
  <si>
    <t>Numeri indice (anno 2001=100)</t>
  </si>
  <si>
    <r>
      <t xml:space="preserve">      </t>
    </r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</si>
  <si>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2015/14</t>
  </si>
  <si>
    <t>Capitolo 1 - Dati generali riassuntivi</t>
  </si>
  <si>
    <t>Tavola 1.1 - Incidenti stradali, morti e feriti per anno, tipologia di incidente e mese - Anno 2016</t>
  </si>
  <si>
    <t>ANNI MESI</t>
  </si>
  <si>
    <t>Totale incidenti</t>
  </si>
  <si>
    <t>di cui incidenti mortali</t>
  </si>
  <si>
    <t>N</t>
  </si>
  <si>
    <t>Per mese</t>
  </si>
  <si>
    <t>INCIDENTI A VEICOLI ISOLATI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</si>
  <si>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</si>
  <si>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</si>
  <si>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</si>
  <si>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</si>
  <si>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</si>
  <si>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</si>
  <si>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</si>
  <si>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</si>
  <si>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</si>
  <si>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</si>
  <si>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</si>
  <si>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</si>
  <si>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</si>
  <si>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INCIDENTI TRA VEICOLI</t>
  </si>
  <si>
    <t>TOTALE INCIDENTI</t>
  </si>
  <si>
    <t>2016/15</t>
  </si>
  <si>
    <t>2017/16</t>
  </si>
  <si>
    <t>Fig. RF.IS.1.1.1a - Incidenti, incidenti mortali, morti e feriti - Anni 2001-2017</t>
  </si>
  <si>
    <t>Fig. RF.IS.1.1.1b - Indicatori di incidentalità - Anni 2001-2017</t>
  </si>
  <si>
    <t>Incidenti (centinaia)</t>
  </si>
  <si>
    <t>Feriti (centinaia)</t>
  </si>
  <si>
    <t>Incidenti mortali</t>
  </si>
  <si>
    <t>Indice di mortalità</t>
  </si>
  <si>
    <t>Indice di lesività</t>
  </si>
  <si>
    <t>Indice specifico di mortalità</t>
  </si>
  <si>
    <t>Indice di gravità</t>
  </si>
  <si>
    <t>Indice specifico di incidentalità</t>
  </si>
  <si>
    <t>2018/17</t>
  </si>
  <si>
    <t>2018/01</t>
  </si>
  <si>
    <t>Tab. RF.IS.1.1.0 - Incidenti stradali, morti, feriti e indicatori - Anni 2001-2018</t>
  </si>
  <si>
    <t>totale</t>
  </si>
  <si>
    <t>2018/10</t>
  </si>
  <si>
    <t>Fig. RF.IS.1.1.1a - Incidenti, incidenti mortali, morti e feriti - Anni 2001-2018</t>
  </si>
  <si>
    <t>Fig. RF.IS.1.1.1b - Indicatori di incidentalità - Anni 2001-2018</t>
  </si>
  <si>
    <t>Var 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</si>
</sst>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vertAlign val="superscript"/>
      <sz val="9"/>
      <color theme="1"/>
      <name val="Times New Roman"/>
      <family val="1"/>
    </font>
    <font>
      <sz val="8"/>
      <color rgb="FF000000"/>
      <name val="Times New Roman"/>
      <family val="1"/>
    </font>
    <font>
      <sz val="9"/>
      <color rgb="FF008000"/>
      <name val="Times New Roman"/>
      <family val="1"/>
    </font>
    <font>
      <i/>
      <sz val="9"/>
      <color theme="1"/>
      <name val="Times New Roman"/>
      <family val="1"/>
    </font>
    <font>
      <i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8"/>
      <name val="Times New Roman"/>
      <family val="1"/>
    </font>
    <font>
      <sz val="8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9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/>
    </xf>
    <xf numFmtId="3" fontId="10" fillId="0" borderId="4" xfId="0" applyNumberFormat="1" applyFont="1" applyBorder="1" applyAlignment="1">
      <alignment horizontal="right" vertical="center"/>
    </xf>
    <xf numFmtId="3" fontId="9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3" fontId="17" fillId="0" borderId="4" xfId="0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7" xfId="0" applyFont="1" applyBorder="1"/>
    <xf numFmtId="49" fontId="22" fillId="0" borderId="9" xfId="0" applyNumberFormat="1" applyFont="1" applyBorder="1" applyAlignment="1">
      <alignment horizontal="centerContinuous" vertical="center" wrapText="1"/>
    </xf>
    <xf numFmtId="0" fontId="22" fillId="0" borderId="9" xfId="0" applyFont="1" applyBorder="1" applyAlignment="1">
      <alignment horizontal="centerContinuous" vertical="center" wrapText="1"/>
    </xf>
    <xf numFmtId="0" fontId="22" fillId="0" borderId="0" xfId="0" applyFont="1" applyBorder="1" applyAlignment="1">
      <alignment horizontal="centerContinuous" vertical="center" wrapText="1"/>
    </xf>
    <xf numFmtId="49" fontId="22" fillId="0" borderId="7" xfId="0" applyNumberFormat="1" applyFont="1" applyBorder="1" applyAlignment="1">
      <alignment horizontal="right" vertical="center" wrapText="1"/>
    </xf>
    <xf numFmtId="0" fontId="22" fillId="0" borderId="0" xfId="0" applyNumberFormat="1" applyFont="1" applyAlignment="1">
      <alignment horizontal="justify" vertical="top"/>
    </xf>
    <xf numFmtId="41" fontId="22" fillId="0" borderId="0" xfId="1" applyFont="1"/>
    <xf numFmtId="0" fontId="22" fillId="0" borderId="0" xfId="1" applyNumberFormat="1" applyFont="1" applyAlignment="1">
      <alignment horizontal="justify" vertical="top"/>
    </xf>
    <xf numFmtId="0" fontId="22" fillId="0" borderId="0" xfId="0" applyFont="1" applyAlignment="1">
      <alignment horizontal="left"/>
    </xf>
    <xf numFmtId="49" fontId="22" fillId="0" borderId="0" xfId="0" applyNumberFormat="1" applyFont="1" applyAlignment="1">
      <alignment horizontal="centerContinuous"/>
    </xf>
    <xf numFmtId="0" fontId="22" fillId="0" borderId="0" xfId="0" applyFont="1" applyAlignment="1">
      <alignment horizontal="centerContinuous"/>
    </xf>
    <xf numFmtId="41" fontId="22" fillId="0" borderId="0" xfId="0" applyNumberFormat="1" applyFont="1" applyAlignment="1">
      <alignment horizontal="left" vertical="top"/>
    </xf>
    <xf numFmtId="41" fontId="22" fillId="0" borderId="0" xfId="0" applyNumberFormat="1" applyFont="1" applyAlignment="1">
      <alignment horizontal="right"/>
    </xf>
    <xf numFmtId="41" fontId="25" fillId="0" borderId="0" xfId="0" applyNumberFormat="1" applyFont="1" applyAlignment="1">
      <alignment horizontal="left"/>
    </xf>
    <xf numFmtId="41" fontId="25" fillId="0" borderId="0" xfId="0" applyNumberFormat="1" applyFont="1" applyAlignment="1">
      <alignment horizontal="right"/>
    </xf>
    <xf numFmtId="41" fontId="22" fillId="0" borderId="0" xfId="0" applyNumberFormat="1" applyFont="1" applyAlignment="1">
      <alignment horizontal="left"/>
    </xf>
    <xf numFmtId="41" fontId="22" fillId="0" borderId="7" xfId="0" applyNumberFormat="1" applyFont="1" applyBorder="1" applyAlignment="1">
      <alignment horizontal="left"/>
    </xf>
    <xf numFmtId="41" fontId="22" fillId="0" borderId="7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right" vertical="center"/>
    </xf>
    <xf numFmtId="2" fontId="17" fillId="0" borderId="4" xfId="0" applyNumberFormat="1" applyFont="1" applyBorder="1" applyAlignment="1">
      <alignment horizontal="right" vertical="center"/>
    </xf>
    <xf numFmtId="2" fontId="11" fillId="0" borderId="4" xfId="0" applyNumberFormat="1" applyFont="1" applyBorder="1" applyAlignment="1">
      <alignment horizontal="right" vertical="center"/>
    </xf>
    <xf numFmtId="2" fontId="13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3" fontId="17" fillId="0" borderId="4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49" fontId="22" fillId="0" borderId="8" xfId="0" applyNumberFormat="1" applyFont="1" applyBorder="1" applyAlignment="1">
      <alignment vertical="center" wrapText="1"/>
    </xf>
    <xf numFmtId="0" fontId="0" fillId="0" borderId="7" xfId="0" applyBorder="1" applyAlignment="1"/>
    <xf numFmtId="41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6" fillId="0" borderId="2" xfId="0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01428605114757E-2"/>
          <c:y val="2.651241262954929E-2"/>
          <c:w val="0.94412867966486913"/>
          <c:h val="0.78915591082568037"/>
        </c:manualLayout>
      </c:layout>
      <c:lineChart>
        <c:grouping val="standard"/>
        <c:varyColors val="0"/>
        <c:ser>
          <c:idx val="0"/>
          <c:order val="0"/>
          <c:tx>
            <c:strRef>
              <c:f>'Fig. RF.IS.1.1.1a-b'!$A$2</c:f>
              <c:strCache>
                <c:ptCount val="1"/>
                <c:pt idx="0">
                  <c:v>Incidenti (centinaia)</c:v>
                </c:pt>
              </c:strCache>
            </c:strRef>
          </c:tx>
          <c:dLbls>
            <c:dLbl>
              <c:idx val="0"/>
              <c:layout>
                <c:manualLayout>
                  <c:x val="-1.9893453193955454E-2"/>
                  <c:y val="4.0868400126773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3.3402441833678874E-2"/>
                  <c:y val="3.51835087859136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1.726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RF.IS.1.1.1a-b'!$B$1:$S$1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'Fig. RF.IS.1.1.1a-b'!$B$2:$S$2</c:f>
              <c:numCache>
                <c:formatCode>#,##0</c:formatCode>
                <c:ptCount val="18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  <c:pt idx="15">
                  <c:v>1757.91</c:v>
                </c:pt>
                <c:pt idx="16">
                  <c:v>1749.33</c:v>
                </c:pt>
                <c:pt idx="17">
                  <c:v>1725.53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'Fig. RF.IS.1.1.1a-b'!$A$3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2.2237046920169E-2"/>
                  <c:y val="2.5542784163473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3.1897926200828215E-2"/>
                  <c:y val="4.07243563101249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3.086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RF.IS.1.1.1a-b'!$B$1:$S$1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'Fig. RF.IS.1.1.1a-b'!$B$3:$S$3</c:f>
              <c:numCache>
                <c:formatCode>#,##0</c:formatCode>
                <c:ptCount val="18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  <c:pt idx="16">
                  <c:v>3178</c:v>
                </c:pt>
                <c:pt idx="17">
                  <c:v>3086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RF.IS.1.1.1a-b'!$A$4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2.0013342228152112E-2"/>
                  <c:y val="-3.0651340996168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3.1937922065201255E-2"/>
                  <c:y val="-2.83851720270324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3.334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RF.IS.1.1.1a-b'!$B$1:$S$1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'Fig. RF.IS.1.1.1a-b'!$B$4:$S$4</c:f>
              <c:numCache>
                <c:formatCode>#,##0</c:formatCode>
                <c:ptCount val="18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3401</c:v>
                </c:pt>
                <c:pt idx="16">
                  <c:v>3378</c:v>
                </c:pt>
                <c:pt idx="17">
                  <c:v>3334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RF.IS.1.1.1a-b'!$A$5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2.1125194574160563E-2"/>
                  <c:y val="3.8314176245210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3.3209536610273406E-2"/>
                  <c:y val="2.79530405770862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2.429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RF.IS.1.1.1a-b'!$B$1:$S$1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'Fig. RF.IS.1.1.1a-b'!$B$5:$S$5</c:f>
              <c:numCache>
                <c:formatCode>#,##0</c:formatCode>
                <c:ptCount val="18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  <c:pt idx="15">
                  <c:v>2491.75</c:v>
                </c:pt>
                <c:pt idx="16">
                  <c:v>2467.5</c:v>
                </c:pt>
                <c:pt idx="17">
                  <c:v>2429.19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13312"/>
        <c:axId val="106639296"/>
      </c:lineChart>
      <c:catAx>
        <c:axId val="4321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06639296"/>
        <c:crosses val="autoZero"/>
        <c:auto val="1"/>
        <c:lblAlgn val="ctr"/>
        <c:lblOffset val="100"/>
        <c:noMultiLvlLbl val="0"/>
      </c:catAx>
      <c:valAx>
        <c:axId val="10663929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43213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646557022266814"/>
          <c:y val="0.93338059920933125"/>
          <c:w val="0.7226614768550863"/>
          <c:h val="5.0021890417224817E-2"/>
        </c:manualLayout>
      </c:layout>
      <c:overlay val="0"/>
      <c:txPr>
        <a:bodyPr/>
        <a:lstStyle/>
        <a:p>
          <a:pPr>
            <a:defRPr sz="1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537925330169944E-2"/>
          <c:y val="3.0913204814915378E-2"/>
          <c:w val="0.95164037460072159"/>
          <c:h val="0.78372448589557375"/>
        </c:manualLayout>
      </c:layout>
      <c:lineChart>
        <c:grouping val="standard"/>
        <c:varyColors val="0"/>
        <c:ser>
          <c:idx val="0"/>
          <c:order val="0"/>
          <c:tx>
            <c:strRef>
              <c:f>'Fig. RF.IS.1.1.1a-b'!$A$42</c:f>
              <c:strCache>
                <c:ptCount val="1"/>
                <c:pt idx="0">
                  <c:v>Indice di mortalità</c:v>
                </c:pt>
              </c:strCache>
            </c:strRef>
          </c:tx>
          <c:dLbls>
            <c:dLbl>
              <c:idx val="16"/>
              <c:layout>
                <c:manualLayout>
                  <c:x val="2.533978346003225E-2"/>
                  <c:y val="5.52234975482433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71,64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RF.IS.1.1.1a-b'!$B$41:$S$41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'Fig. RF.IS.1.1.1a-b'!$B$42:$S$42</c:f>
              <c:numCache>
                <c:formatCode>0.00</c:formatCode>
                <c:ptCount val="18"/>
                <c:pt idx="0" formatCode="General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  <c:pt idx="15">
                  <c:v>69.243894709778758</c:v>
                </c:pt>
                <c:pt idx="16">
                  <c:v>71.597052286811746</c:v>
                </c:pt>
                <c:pt idx="17">
                  <c:v>71.639133197452779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'Fig. RF.IS.1.1.1a-b'!$A$43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6"/>
              <c:layout>
                <c:manualLayout>
                  <c:x val="2.8795208477309375E-2"/>
                  <c:y val="-4.01403708031641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99,22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RF.IS.1.1.1a-b'!$B$41:$S$41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'Fig. RF.IS.1.1.1a-b'!$B$43:$S$43</c:f>
              <c:numCache>
                <c:formatCode>0.00</c:formatCode>
                <c:ptCount val="18"/>
                <c:pt idx="0" formatCode="General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  <c:pt idx="15">
                  <c:v>99.904942970811874</c:v>
                </c:pt>
                <c:pt idx="16">
                  <c:v>99.417894937058222</c:v>
                </c:pt>
                <c:pt idx="17">
                  <c:v>99.224316568142115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RF.IS.1.1.1a-b'!$A$44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0"/>
              <c:layout>
                <c:manualLayout>
                  <c:x val="-2.0013342228152112E-2"/>
                  <c:y val="-3.06513409961685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100,00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60700299470168162"/>
                  <c:y val="0.29556809039646753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72,90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4.4607813795217548E-2"/>
                  <c:y val="4.993429219405826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72,58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RF.IS.1.1.1a-b'!$B$41:$S$41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'Fig. RF.IS.1.1.1a-b'!$B$44:$S$44</c:f>
              <c:numCache>
                <c:formatCode>0.00</c:formatCode>
                <c:ptCount val="18"/>
                <c:pt idx="0" formatCode="General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  <c:pt idx="15">
                  <c:v>69.708878563014665</c:v>
                </c:pt>
                <c:pt idx="16">
                  <c:v>72.394185360860746</c:v>
                </c:pt>
                <c:pt idx="17">
                  <c:v>72.575563446858084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RF.IS.1.1.1a-b'!$A$45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6"/>
              <c:layout>
                <c:manualLayout>
                  <c:x val="3.1098825155494125E-2"/>
                  <c:y val="1.2273526488800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98,28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RF.IS.1.1.1a-b'!$B$41:$S$41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'Fig. RF.IS.1.1.1a-b'!$B$45:$S$45</c:f>
              <c:numCache>
                <c:formatCode>0.00</c:formatCode>
                <c:ptCount val="18"/>
                <c:pt idx="0" formatCode="General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  <c:pt idx="15">
                  <c:v>96.181582420614802</c:v>
                </c:pt>
                <c:pt idx="16">
                  <c:v>96.691521047676289</c:v>
                </c:pt>
                <c:pt idx="17">
                  <c:v>98.277095673737662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'Fig. RF.IS.1.1.1a-b'!$A$46</c:f>
              <c:strCache>
                <c:ptCount val="1"/>
                <c:pt idx="0">
                  <c:v>Indice specifico di incidentalità</c:v>
                </c:pt>
              </c:strCache>
            </c:strRef>
          </c:tx>
          <c:cat>
            <c:numRef>
              <c:f>'Fig. RF.IS.1.1.1a-b'!$B$41:$S$41</c:f>
              <c:numCache>
                <c:formatCode>General</c:formatCod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</c:numCache>
            </c:numRef>
          </c:cat>
          <c:val>
            <c:numRef>
              <c:f>'Fig. RF.IS.1.1.1a-b'!$B$46:$S$46</c:f>
              <c:numCache>
                <c:formatCode>0.00</c:formatCode>
                <c:ptCount val="18"/>
                <c:pt idx="0" formatCode="General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  <c:pt idx="15">
                  <c:v>71.992883634380263</c:v>
                </c:pt>
                <c:pt idx="16">
                  <c:v>74.046877648670915</c:v>
                </c:pt>
                <c:pt idx="17">
                  <c:v>72.895045082815486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14848"/>
        <c:axId val="106641600"/>
      </c:lineChart>
      <c:catAx>
        <c:axId val="4321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106641600"/>
        <c:crosses val="autoZero"/>
        <c:auto val="1"/>
        <c:lblAlgn val="ctr"/>
        <c:lblOffset val="100"/>
        <c:noMultiLvlLbl val="0"/>
      </c:catAx>
      <c:valAx>
        <c:axId val="106641600"/>
        <c:scaling>
          <c:orientation val="minMax"/>
          <c:min val="6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432148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196649053975387E-3"/>
          <c:y val="0.93338059920933125"/>
          <c:w val="0.99018033509460246"/>
          <c:h val="4.4283602899152168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48523807405435E-2"/>
          <c:y val="3.5151425487262945E-2"/>
          <c:w val="0.89713584530747215"/>
          <c:h val="0.73270702853166314"/>
        </c:manualLayout>
      </c:layout>
      <c:lineChart>
        <c:grouping val="standard"/>
        <c:varyColors val="0"/>
        <c:ser>
          <c:idx val="5"/>
          <c:order val="5"/>
          <c:tx>
            <c:strRef>
              <c:f>'[1]Per strada2'!$Q$54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strada2'!$R$54:$AF$54</c:f>
              <c:numCache>
                <c:formatCode>General</c:formatCode>
                <c:ptCount val="15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'[1]Per strada2'!$Q$55</c:f>
              <c:strCache>
                <c:ptCount val="1"/>
                <c:pt idx="0">
                  <c:v>Indice di lesività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strada2'!$R$55:$AF$55</c:f>
              <c:numCache>
                <c:formatCode>General</c:formatCode>
                <c:ptCount val="15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'[1]Per strada2'!$Q$56</c:f>
              <c:strCache>
                <c:ptCount val="1"/>
                <c:pt idx="0">
                  <c:v>Indice di gravità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strada2'!$R$56:$AF$56</c:f>
              <c:numCache>
                <c:formatCode>General</c:formatCode>
                <c:ptCount val="15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'[1]Per strada2'!$Q$57</c:f>
              <c:strCache>
                <c:ptCount val="1"/>
                <c:pt idx="0">
                  <c:v>Indice specifico di mortalità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strada2'!$R$57:$AF$57</c:f>
              <c:numCache>
                <c:formatCode>General</c:formatCode>
                <c:ptCount val="15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'[1]Per strada2'!$Q$58</c:f>
              <c:strCache>
                <c:ptCount val="1"/>
                <c:pt idx="0">
                  <c:v>Indice specifico di incidentalità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strada2'!$R$58:$AF$58</c:f>
              <c:numCache>
                <c:formatCode>General</c:formatCode>
                <c:ptCount val="15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'[1]Per strada2'!$Q$59</c:f>
              <c:strCache>
                <c:ptCount val="1"/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strada2'!$R$59:$AF$59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0"/>
          <c:order val="0"/>
          <c:tx>
            <c:strRef>
              <c:f>'[2]Per strada2'!$R$54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strada2'!$S$54:$AH$54</c:f>
              <c:numCache>
                <c:formatCode>General</c:formatCode>
                <c:ptCount val="16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  <c:pt idx="15">
                  <c:v>69.243894709778758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'[2]Per strada2'!$R$55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2"/>
              <c:layout>
                <c:manualLayout>
                  <c:x val="0.13544343411334725"/>
                  <c:y val="-4.523314697187014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99,90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(lesività)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strada2'!$S$55:$AH$55</c:f>
              <c:numCache>
                <c:formatCode>General</c:formatCode>
                <c:ptCount val="16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  <c:pt idx="15">
                  <c:v>99.904942970811874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'[2]Per strada2'!$R$56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12"/>
              <c:layout>
                <c:manualLayout>
                  <c:x val="0.11467825708651157"/>
                  <c:y val="7.3450321497916846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69,71 (gravità)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69,24 (mortalità)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strada2'!$S$56:$AH$56</c:f>
              <c:numCache>
                <c:formatCode>General</c:formatCode>
                <c:ptCount val="16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  <c:pt idx="15">
                  <c:v>69.708878563014665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'[2]Per strada2'!$R$57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2"/>
              <c:layout>
                <c:manualLayout>
                  <c:x val="0.10125190078370774"/>
                  <c:y val="9.008478958717523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96,18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(specifico di mortal.)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strada2'!$S$57:$AH$57</c:f>
              <c:numCache>
                <c:formatCode>General</c:formatCode>
                <c:ptCount val="16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  <c:pt idx="15">
                  <c:v>96.181582420614802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'[2]Per strada2'!$R$58</c:f>
              <c:strCache>
                <c:ptCount val="1"/>
                <c:pt idx="0">
                  <c:v>Indice specifico di incidentalità</c:v>
                </c:pt>
              </c:strCache>
            </c:strRef>
          </c:tx>
          <c:dLbls>
            <c:dLbl>
              <c:idx val="0"/>
              <c:layout>
                <c:manualLayout>
                  <c:x val="-3.954802259887006E-2"/>
                  <c:y val="-4.175365344467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0617351974865534"/>
                  <c:y val="-0.10362087638673413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71,99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(specifico</a:t>
                    </a:r>
                    <a:r>
                      <a:rPr lang="en-US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di incid.)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strada2'!$S$58:$AH$58</c:f>
              <c:numCache>
                <c:formatCode>General</c:formatCode>
                <c:ptCount val="16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  <c:pt idx="15">
                  <c:v>71.992883634380263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88096"/>
        <c:axId val="106662720"/>
      </c:lineChart>
      <c:catAx>
        <c:axId val="9478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06662720"/>
        <c:crosses val="autoZero"/>
        <c:auto val="1"/>
        <c:lblAlgn val="ctr"/>
        <c:lblOffset val="100"/>
        <c:noMultiLvlLbl val="0"/>
      </c:catAx>
      <c:valAx>
        <c:axId val="106662720"/>
        <c:scaling>
          <c:orientation val="minMax"/>
          <c:min val="6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947880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4"/>
          <c:tx>
            <c:strRef>
              <c:f>'[1]Per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strada1'!$B$50:$P$50</c:f>
              <c:numCache>
                <c:formatCode>General</c:formatCode>
                <c:ptCount val="15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'[1]Per strada1'!$A$51</c:f>
              <c:strCache>
                <c:ptCount val="1"/>
                <c:pt idx="0">
                  <c:v>Incidenti mortali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strada1'!$B$51:$P$51</c:f>
              <c:numCache>
                <c:formatCode>General</c:formatCode>
                <c:ptCount val="15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'[1]Per strada1'!$A$52</c:f>
              <c:strCache>
                <c:ptCount val="1"/>
                <c:pt idx="0">
                  <c:v>Morti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strada1'!$B$52:$P$52</c:f>
              <c:numCache>
                <c:formatCode>General</c:formatCode>
                <c:ptCount val="15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'[1]Per strada1'!$A$53</c:f>
              <c:strCache>
                <c:ptCount val="1"/>
                <c:pt idx="0">
                  <c:v>Feriti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strada1'!$B$53:$P$53</c:f>
              <c:numCache>
                <c:formatCode>General</c:formatCode>
                <c:ptCount val="15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</c:numCache>
            </c:numRef>
          </c:val>
          <c:smooth val="0"/>
        </c:ser>
        <c:ser>
          <c:idx val="0"/>
          <c:order val="0"/>
          <c:tx>
            <c:strRef>
              <c:f>'[2]Per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8841807909604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3284454234706336"/>
                  <c:y val="4.44915254237288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1.758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strada1'!$B$50:$Q$50</c:f>
              <c:numCache>
                <c:formatCode>General</c:formatCode>
                <c:ptCount val="16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  <c:pt idx="15">
                  <c:v>1757.91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'[2]Per strada1'!$A$51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3.9505644982908844E-2"/>
                  <c:y val="3.1779438587125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4131281482951033"/>
                  <c:y val="4.0254014858312308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3.105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strada1'!$B$51:$Q$51</c:f>
              <c:numCache>
                <c:formatCode>General</c:formatCode>
                <c:ptCount val="16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'[2]Per strada1'!$A$52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-4.2372881355932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3149946062567425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2362459546925564E-2"/>
                  <c:y val="-2.824858757062146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layout>
                <c:manualLayout>
                  <c:x val="-1.4474772539288821E-2"/>
                  <c:y val="-3.8841807909604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strada1'!$B$52:$Q$52</c:f>
              <c:numCache>
                <c:formatCode>General</c:formatCode>
                <c:ptCount val="16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'[2]Per strada1'!$A$53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1779661016949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3680880029005932"/>
                  <c:y val="3.460451977401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2.492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strada1'!$B$53:$Q$53</c:f>
              <c:numCache>
                <c:formatCode>General</c:formatCode>
                <c:ptCount val="16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  <c:pt idx="15">
                  <c:v>2491.75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86048"/>
        <c:axId val="106665024"/>
      </c:lineChart>
      <c:catAx>
        <c:axId val="9478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06665024"/>
        <c:crosses val="autoZero"/>
        <c:auto val="1"/>
        <c:lblAlgn val="ctr"/>
        <c:lblOffset val="100"/>
        <c:noMultiLvlLbl val="0"/>
      </c:catAx>
      <c:valAx>
        <c:axId val="10666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94786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</xdr:colOff>
      <xdr:row>9</xdr:row>
      <xdr:rowOff>72390</xdr:rowOff>
    </xdr:from>
    <xdr:to>
      <xdr:col>20</xdr:col>
      <xdr:colOff>137160</xdr:colOff>
      <xdr:row>38</xdr:row>
      <xdr:rowOff>38100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50</xdr:row>
      <xdr:rowOff>53340</xdr:rowOff>
    </xdr:from>
    <xdr:to>
      <xdr:col>20</xdr:col>
      <xdr:colOff>99060</xdr:colOff>
      <xdr:row>80</xdr:row>
      <xdr:rowOff>60960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34</xdr:row>
          <xdr:rowOff>0</xdr:rowOff>
        </xdr:from>
        <xdr:to>
          <xdr:col>10</xdr:col>
          <xdr:colOff>251460</xdr:colOff>
          <xdr:row>45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0</xdr:rowOff>
    </xdr:from>
    <xdr:to>
      <xdr:col>14</xdr:col>
      <xdr:colOff>388620</xdr:colOff>
      <xdr:row>49</xdr:row>
      <xdr:rowOff>121920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14</xdr:col>
      <xdr:colOff>236220</xdr:colOff>
      <xdr:row>27</xdr:row>
      <xdr:rowOff>137160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cune%20tabelle%20di%20riepilogo%20Rapporto%20finale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ewdesktop/Obiettivo%20strategico%202017/Lavori%202017/4%20-%20MIT%20-%20Incidentalit&#224;%20in%20Italia/Arc%20da%20non%20pubblicare/Alcune%20tabelle%20di%20riepilogo%20Rapporto%20finale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</row>
      </sheetData>
      <sheetData sheetId="9">
        <row r="53">
          <cell r="R53">
            <v>2001</v>
          </cell>
          <cell r="S53">
            <v>2002</v>
          </cell>
          <cell r="T53">
            <v>2003</v>
          </cell>
          <cell r="U53">
            <v>2004</v>
          </cell>
          <cell r="V53">
            <v>2005</v>
          </cell>
          <cell r="W53">
            <v>2006</v>
          </cell>
          <cell r="X53">
            <v>2007</v>
          </cell>
          <cell r="Y53">
            <v>2008</v>
          </cell>
          <cell r="Z53">
            <v>2008</v>
          </cell>
          <cell r="AA53">
            <v>2010</v>
          </cell>
          <cell r="AB53">
            <v>2011</v>
          </cell>
          <cell r="AC53">
            <v>2012</v>
          </cell>
          <cell r="AD53">
            <v>2013</v>
          </cell>
          <cell r="AE53">
            <v>2014</v>
          </cell>
          <cell r="AF53">
            <v>2015</v>
          </cell>
        </row>
        <row r="54">
          <cell r="Q54" t="str">
            <v xml:space="preserve">Indice di mortalità </v>
          </cell>
          <cell r="R54">
            <v>100</v>
          </cell>
          <cell r="S54">
            <v>97.512091737681502</v>
          </cell>
          <cell r="T54">
            <v>96.458902616121065</v>
          </cell>
          <cell r="U54">
            <v>93.222219099441929</v>
          </cell>
          <cell r="V54">
            <v>89.877257457717903</v>
          </cell>
          <cell r="W54">
            <v>88.269472053412926</v>
          </cell>
          <cell r="X54">
            <v>82.402402085212557</v>
          </cell>
          <cell r="Y54">
            <v>80.11050226546746</v>
          </cell>
          <cell r="Z54">
            <v>72.930623305821726</v>
          </cell>
          <cell r="AA54">
            <v>71.614018159552018</v>
          </cell>
          <cell r="AB54">
            <v>69.597104961748386</v>
          </cell>
          <cell r="AC54">
            <v>73.926743871443406</v>
          </cell>
          <cell r="AD54">
            <v>69.41519745064339</v>
          </cell>
          <cell r="AE54">
            <v>70.811385100184708</v>
          </cell>
          <cell r="AF54">
            <v>72.820821024077915</v>
          </cell>
        </row>
        <row r="55">
          <cell r="Q55" t="str">
            <v>Indice di lesività</v>
          </cell>
          <cell r="R55">
            <v>100</v>
          </cell>
          <cell r="S55">
            <v>100.51518102750954</v>
          </cell>
          <cell r="T55">
            <v>99.595770300054483</v>
          </cell>
          <cell r="U55">
            <v>99.338756817284349</v>
          </cell>
          <cell r="V55">
            <v>98.335125989363831</v>
          </cell>
          <cell r="W55">
            <v>98.551109470664457</v>
          </cell>
          <cell r="X55">
            <v>99.478101246541939</v>
          </cell>
          <cell r="Y55">
            <v>100.02399007120736</v>
          </cell>
          <cell r="Z55">
            <v>100.53714896295548</v>
          </cell>
          <cell r="AA55">
            <v>100.83391256501683</v>
          </cell>
          <cell r="AB55">
            <v>100.08912303262838</v>
          </cell>
          <cell r="AC55">
            <v>99.927474065929374</v>
          </cell>
          <cell r="AD55">
            <v>100.13734254754714</v>
          </cell>
          <cell r="AE55">
            <v>99.99028774848108</v>
          </cell>
          <cell r="AF55">
            <v>99.710967638149853</v>
          </cell>
        </row>
        <row r="56">
          <cell r="Q56" t="str">
            <v>Indice di gravità</v>
          </cell>
          <cell r="R56">
            <v>100</v>
          </cell>
          <cell r="S56">
            <v>97.066402996985815</v>
          </cell>
          <cell r="T56">
            <v>96.907339148044997</v>
          </cell>
          <cell r="U56">
            <v>93.950662528995309</v>
          </cell>
          <cell r="V56">
            <v>91.545821926596432</v>
          </cell>
          <cell r="W56">
            <v>89.741861176031833</v>
          </cell>
          <cell r="X56">
            <v>83.100818547515757</v>
          </cell>
          <cell r="Y56">
            <v>80.389852720242857</v>
          </cell>
          <cell r="Z56">
            <v>72.914471927061285</v>
          </cell>
          <cell r="AA56">
            <v>71.4077800314043</v>
          </cell>
          <cell r="AB56">
            <v>69.932573941022611</v>
          </cell>
          <cell r="AC56">
            <v>74.341246698601353</v>
          </cell>
          <cell r="AD56">
            <v>69.719016857509317</v>
          </cell>
          <cell r="AE56">
            <v>71.205896148307957</v>
          </cell>
          <cell r="AF56">
            <v>73.401179335141137</v>
          </cell>
        </row>
        <row r="57">
          <cell r="Q57" t="str">
            <v>Indice specifico di mortalità</v>
          </cell>
          <cell r="R57">
            <v>100</v>
          </cell>
          <cell r="S57">
            <v>100.2760356835344</v>
          </cell>
          <cell r="T57">
            <v>100.69400010230036</v>
          </cell>
          <cell r="U57">
            <v>100.37822520928347</v>
          </cell>
          <cell r="V57">
            <v>100.40684954389774</v>
          </cell>
          <cell r="W57">
            <v>99.59259548353694</v>
          </cell>
          <cell r="X57">
            <v>98.929705873497511</v>
          </cell>
          <cell r="Y57">
            <v>98.616786338361322</v>
          </cell>
          <cell r="Z57">
            <v>97.011347877769055</v>
          </cell>
          <cell r="AA57">
            <v>96.677131457951873</v>
          </cell>
          <cell r="AB57">
            <v>97.104984361125787</v>
          </cell>
          <cell r="AC57">
            <v>97.126083093714954</v>
          </cell>
          <cell r="AD57">
            <v>97.8734226357235</v>
          </cell>
          <cell r="AE57">
            <v>96.868835941730509</v>
          </cell>
          <cell r="AF57">
            <v>96.364026879120601</v>
          </cell>
        </row>
        <row r="58">
          <cell r="Q58" t="str">
            <v>Indice specifico di incidentalità</v>
          </cell>
          <cell r="R58">
            <v>100</v>
          </cell>
          <cell r="S58">
            <v>97.243664523619842</v>
          </cell>
          <cell r="T58">
            <v>95.794091522954062</v>
          </cell>
          <cell r="U58">
            <v>92.870957725222127</v>
          </cell>
          <cell r="V58">
            <v>89.513073924726299</v>
          </cell>
          <cell r="W58">
            <v>88.630556945374764</v>
          </cell>
          <cell r="X58">
            <v>83.293891715984074</v>
          </cell>
          <cell r="Y58">
            <v>81.234144043796505</v>
          </cell>
          <cell r="Z58">
            <v>75.17741470586698</v>
          </cell>
          <cell r="AA58">
            <v>74.075447915724894</v>
          </cell>
          <cell r="AB58">
            <v>71.672021183714151</v>
          </cell>
          <cell r="AC58">
            <v>76.114202814204916</v>
          </cell>
          <cell r="AD58">
            <v>70.923439255824135</v>
          </cell>
          <cell r="AE58">
            <v>73.100274625762907</v>
          </cell>
          <cell r="AF58">
            <v>75.568470291745513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  <cell r="Q49">
            <v>2016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  <cell r="Q50">
            <v>1757.91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  <cell r="Q51">
            <v>3105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  <cell r="Q52">
            <v>3283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  <cell r="Q53">
            <v>2491.75</v>
          </cell>
        </row>
      </sheetData>
      <sheetData sheetId="9">
        <row r="53">
          <cell r="S53">
            <v>2001</v>
          </cell>
          <cell r="T53">
            <v>2002</v>
          </cell>
          <cell r="U53">
            <v>2003</v>
          </cell>
          <cell r="V53">
            <v>2004</v>
          </cell>
          <cell r="W53">
            <v>2005</v>
          </cell>
          <cell r="X53">
            <v>2006</v>
          </cell>
          <cell r="Y53">
            <v>2007</v>
          </cell>
          <cell r="Z53">
            <v>2008</v>
          </cell>
          <cell r="AA53">
            <v>2008</v>
          </cell>
          <cell r="AB53">
            <v>2010</v>
          </cell>
          <cell r="AC53">
            <v>2011</v>
          </cell>
          <cell r="AD53">
            <v>2012</v>
          </cell>
          <cell r="AE53">
            <v>2013</v>
          </cell>
          <cell r="AF53">
            <v>2014</v>
          </cell>
          <cell r="AG53">
            <v>2015</v>
          </cell>
          <cell r="AH53">
            <v>2016</v>
          </cell>
        </row>
        <row r="54">
          <cell r="R54" t="str">
            <v xml:space="preserve">Indice di mortalità </v>
          </cell>
          <cell r="S54">
            <v>100</v>
          </cell>
          <cell r="T54">
            <v>97.512091737681502</v>
          </cell>
          <cell r="U54">
            <v>96.458902616121065</v>
          </cell>
          <cell r="V54">
            <v>93.222219099441929</v>
          </cell>
          <cell r="W54">
            <v>89.877257457717903</v>
          </cell>
          <cell r="X54">
            <v>88.269472053412926</v>
          </cell>
          <cell r="Y54">
            <v>82.402402085212557</v>
          </cell>
          <cell r="Z54">
            <v>80.11050226546746</v>
          </cell>
          <cell r="AA54">
            <v>72.930623305821726</v>
          </cell>
          <cell r="AB54">
            <v>71.614018159552018</v>
          </cell>
          <cell r="AC54">
            <v>69.597104961748386</v>
          </cell>
          <cell r="AD54">
            <v>73.926743871443406</v>
          </cell>
          <cell r="AE54">
            <v>69.41519745064339</v>
          </cell>
          <cell r="AF54">
            <v>70.811385100184708</v>
          </cell>
          <cell r="AG54">
            <v>72.820821024077915</v>
          </cell>
          <cell r="AH54">
            <v>69.243894709778758</v>
          </cell>
        </row>
        <row r="55">
          <cell r="R55" t="str">
            <v>Indice di lesività</v>
          </cell>
          <cell r="S55">
            <v>100</v>
          </cell>
          <cell r="T55">
            <v>100.51518102750954</v>
          </cell>
          <cell r="U55">
            <v>99.595770300054483</v>
          </cell>
          <cell r="V55">
            <v>99.338756817284349</v>
          </cell>
          <cell r="W55">
            <v>98.335125989363831</v>
          </cell>
          <cell r="X55">
            <v>98.551109470664457</v>
          </cell>
          <cell r="Y55">
            <v>99.478101246541939</v>
          </cell>
          <cell r="Z55">
            <v>100.02399007120736</v>
          </cell>
          <cell r="AA55">
            <v>100.53714896295548</v>
          </cell>
          <cell r="AB55">
            <v>100.83391256501683</v>
          </cell>
          <cell r="AC55">
            <v>100.08912303262838</v>
          </cell>
          <cell r="AD55">
            <v>99.927474065929374</v>
          </cell>
          <cell r="AE55">
            <v>100.13734254754714</v>
          </cell>
          <cell r="AF55">
            <v>99.99028774848108</v>
          </cell>
          <cell r="AG55">
            <v>99.710967638149853</v>
          </cell>
          <cell r="AH55">
            <v>99.904942970811874</v>
          </cell>
        </row>
        <row r="56">
          <cell r="R56" t="str">
            <v>Indice di gravità</v>
          </cell>
          <cell r="S56">
            <v>100</v>
          </cell>
          <cell r="T56">
            <v>97.066402996985815</v>
          </cell>
          <cell r="U56">
            <v>96.907339148044997</v>
          </cell>
          <cell r="V56">
            <v>93.950662528995309</v>
          </cell>
          <cell r="W56">
            <v>91.545821926596432</v>
          </cell>
          <cell r="X56">
            <v>89.741861176031833</v>
          </cell>
          <cell r="Y56">
            <v>83.100818547515757</v>
          </cell>
          <cell r="Z56">
            <v>80.389852720242857</v>
          </cell>
          <cell r="AA56">
            <v>72.914471927061285</v>
          </cell>
          <cell r="AB56">
            <v>71.4077800314043</v>
          </cell>
          <cell r="AC56">
            <v>69.932573941022611</v>
          </cell>
          <cell r="AD56">
            <v>74.341246698601353</v>
          </cell>
          <cell r="AE56">
            <v>69.719016857509317</v>
          </cell>
          <cell r="AF56">
            <v>71.205896148307957</v>
          </cell>
          <cell r="AG56">
            <v>73.401179335141137</v>
          </cell>
          <cell r="AH56">
            <v>69.708878563014665</v>
          </cell>
        </row>
        <row r="57">
          <cell r="R57" t="str">
            <v>Indice specifico di mortalità</v>
          </cell>
          <cell r="S57">
            <v>100</v>
          </cell>
          <cell r="T57">
            <v>100.2760356835344</v>
          </cell>
          <cell r="U57">
            <v>100.69400010230036</v>
          </cell>
          <cell r="V57">
            <v>100.37822520928347</v>
          </cell>
          <cell r="W57">
            <v>100.40684954389774</v>
          </cell>
          <cell r="X57">
            <v>99.59259548353694</v>
          </cell>
          <cell r="Y57">
            <v>98.929705873497511</v>
          </cell>
          <cell r="Z57">
            <v>98.616786338361322</v>
          </cell>
          <cell r="AA57">
            <v>97.011347877769055</v>
          </cell>
          <cell r="AB57">
            <v>96.677131457951873</v>
          </cell>
          <cell r="AC57">
            <v>97.104984361125787</v>
          </cell>
          <cell r="AD57">
            <v>97.126083093714954</v>
          </cell>
          <cell r="AE57">
            <v>97.8734226357235</v>
          </cell>
          <cell r="AF57">
            <v>96.868835941730509</v>
          </cell>
          <cell r="AG57">
            <v>96.364026879120601</v>
          </cell>
          <cell r="AH57">
            <v>96.181582420614802</v>
          </cell>
        </row>
        <row r="58">
          <cell r="R58" t="str">
            <v>Indice specifico di incidentalità</v>
          </cell>
          <cell r="S58">
            <v>100</v>
          </cell>
          <cell r="T58">
            <v>97.243664523619842</v>
          </cell>
          <cell r="U58">
            <v>95.794091522954062</v>
          </cell>
          <cell r="V58">
            <v>92.870957725222127</v>
          </cell>
          <cell r="W58">
            <v>89.513073924726299</v>
          </cell>
          <cell r="X58">
            <v>88.630556945374764</v>
          </cell>
          <cell r="Y58">
            <v>83.293891715984074</v>
          </cell>
          <cell r="Z58">
            <v>81.234144043796505</v>
          </cell>
          <cell r="AA58">
            <v>75.17741470586698</v>
          </cell>
          <cell r="AB58">
            <v>74.075447915724894</v>
          </cell>
          <cell r="AC58">
            <v>71.672021183714151</v>
          </cell>
          <cell r="AD58">
            <v>76.114202814204916</v>
          </cell>
          <cell r="AE58">
            <v>70.923439255824135</v>
          </cell>
          <cell r="AF58">
            <v>73.100274625762907</v>
          </cell>
          <cell r="AG58">
            <v>75.568470291745513</v>
          </cell>
          <cell r="AH58">
            <v>71.992883634380263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xcel_97-2003_Worksheet1.xls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opLeftCell="A13" workbookViewId="0">
      <selection activeCell="B30" sqref="B30:T38"/>
    </sheetView>
  </sheetViews>
  <sheetFormatPr defaultRowHeight="14.4" x14ac:dyDescent="0.3"/>
  <cols>
    <col min="1" max="1" width="16.88671875" customWidth="1"/>
    <col min="18" max="18" width="8" customWidth="1"/>
  </cols>
  <sheetData>
    <row r="1" spans="1:20" ht="15.6" x14ac:dyDescent="0.3">
      <c r="A1" s="19" t="s">
        <v>69</v>
      </c>
    </row>
    <row r="2" spans="1:20" ht="15.6" x14ac:dyDescent="0.3">
      <c r="A2" s="2"/>
    </row>
    <row r="3" spans="1:20" ht="16.2" thickBot="1" x14ac:dyDescent="0.35">
      <c r="A3" s="53" t="s">
        <v>0</v>
      </c>
      <c r="B3" s="53"/>
      <c r="C3" s="53"/>
    </row>
    <row r="4" spans="1:20" ht="15" thickBot="1" x14ac:dyDescent="0.35">
      <c r="A4" s="3"/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5">
        <v>2009</v>
      </c>
      <c r="K4" s="5">
        <v>2010</v>
      </c>
      <c r="L4" s="5">
        <v>2011</v>
      </c>
      <c r="M4" s="5">
        <v>2012</v>
      </c>
      <c r="N4" s="5">
        <v>2013</v>
      </c>
      <c r="O4" s="5">
        <v>2014</v>
      </c>
      <c r="P4" s="5">
        <v>2015</v>
      </c>
      <c r="Q4" s="5">
        <v>2016</v>
      </c>
      <c r="R4" s="5">
        <v>2017</v>
      </c>
      <c r="S4" s="60">
        <v>2018</v>
      </c>
      <c r="T4" s="60" t="s">
        <v>70</v>
      </c>
    </row>
    <row r="5" spans="1:20" ht="15" thickBot="1" x14ac:dyDescent="0.35">
      <c r="A5" s="6" t="s">
        <v>1</v>
      </c>
      <c r="B5" s="7">
        <v>263100</v>
      </c>
      <c r="C5" s="8">
        <v>265402</v>
      </c>
      <c r="D5" s="7">
        <v>252271</v>
      </c>
      <c r="E5" s="7">
        <v>243490</v>
      </c>
      <c r="F5" s="7">
        <v>240011</v>
      </c>
      <c r="G5" s="7">
        <v>238124</v>
      </c>
      <c r="H5" s="7">
        <v>230871</v>
      </c>
      <c r="I5" s="7">
        <v>218963</v>
      </c>
      <c r="J5" s="9">
        <v>215405</v>
      </c>
      <c r="K5" s="9">
        <v>212997</v>
      </c>
      <c r="L5" s="9">
        <v>205638</v>
      </c>
      <c r="M5" s="9">
        <v>188228</v>
      </c>
      <c r="N5" s="9">
        <v>181660</v>
      </c>
      <c r="O5" s="18">
        <v>177031</v>
      </c>
      <c r="P5" s="10">
        <v>174539</v>
      </c>
      <c r="Q5" s="18">
        <f>'Dati ISTAT set.2017'!B13</f>
        <v>175791</v>
      </c>
      <c r="R5" s="18">
        <v>174933</v>
      </c>
      <c r="S5" s="18">
        <v>172553</v>
      </c>
      <c r="T5" s="61">
        <f>SUM(B5:S5)</f>
        <v>3831007</v>
      </c>
    </row>
    <row r="6" spans="1:20" ht="15" thickBot="1" x14ac:dyDescent="0.35">
      <c r="A6" s="6" t="s">
        <v>2</v>
      </c>
      <c r="B6" s="8">
        <v>6455</v>
      </c>
      <c r="C6" s="7">
        <v>6332</v>
      </c>
      <c r="D6" s="7">
        <v>5929</v>
      </c>
      <c r="E6" s="7">
        <v>5548</v>
      </c>
      <c r="F6" s="7">
        <v>5271</v>
      </c>
      <c r="G6" s="7">
        <v>5178</v>
      </c>
      <c r="H6" s="7">
        <v>4718</v>
      </c>
      <c r="I6" s="7">
        <v>4364</v>
      </c>
      <c r="J6" s="9">
        <v>3973</v>
      </c>
      <c r="K6" s="9">
        <v>3871</v>
      </c>
      <c r="L6" s="9">
        <v>3616</v>
      </c>
      <c r="M6" s="9">
        <v>3515</v>
      </c>
      <c r="N6" s="18">
        <v>3161</v>
      </c>
      <c r="O6" s="9">
        <v>3175</v>
      </c>
      <c r="P6" s="9">
        <v>3236</v>
      </c>
      <c r="Q6" s="10">
        <f>'Dati ISTAT set.2017'!F13</f>
        <v>3105</v>
      </c>
      <c r="R6" s="18">
        <v>3178</v>
      </c>
      <c r="S6" s="18">
        <v>3086</v>
      </c>
      <c r="T6" s="61">
        <f t="shared" ref="T6:T8" si="0">SUM(B6:S6)</f>
        <v>77711</v>
      </c>
    </row>
    <row r="7" spans="1:20" ht="15" thickBot="1" x14ac:dyDescent="0.35">
      <c r="A7" s="6" t="s">
        <v>3</v>
      </c>
      <c r="B7" s="8">
        <v>7096</v>
      </c>
      <c r="C7" s="7">
        <v>6980</v>
      </c>
      <c r="D7" s="7">
        <v>6563</v>
      </c>
      <c r="E7" s="7">
        <v>6122</v>
      </c>
      <c r="F7" s="7">
        <v>5818</v>
      </c>
      <c r="G7" s="7">
        <v>5669</v>
      </c>
      <c r="H7" s="7">
        <v>5131</v>
      </c>
      <c r="I7" s="7">
        <v>4731</v>
      </c>
      <c r="J7" s="9">
        <v>4237</v>
      </c>
      <c r="K7" s="9">
        <v>4114</v>
      </c>
      <c r="L7" s="9">
        <v>3860</v>
      </c>
      <c r="M7" s="9">
        <v>3753</v>
      </c>
      <c r="N7" s="9">
        <v>3401</v>
      </c>
      <c r="O7" s="18">
        <v>3381</v>
      </c>
      <c r="P7" s="18">
        <v>3428</v>
      </c>
      <c r="Q7" s="10">
        <f>'Dati ISTAT set.2017'!C13</f>
        <v>3283</v>
      </c>
      <c r="R7" s="18">
        <v>3378</v>
      </c>
      <c r="S7" s="18">
        <v>3334</v>
      </c>
      <c r="T7" s="61">
        <f t="shared" si="0"/>
        <v>84279</v>
      </c>
    </row>
    <row r="8" spans="1:20" ht="15" thickBot="1" x14ac:dyDescent="0.35">
      <c r="A8" s="6" t="s">
        <v>4</v>
      </c>
      <c r="B8" s="7">
        <v>373286</v>
      </c>
      <c r="C8" s="8">
        <v>378492</v>
      </c>
      <c r="D8" s="7">
        <v>356475</v>
      </c>
      <c r="E8" s="7">
        <v>343179</v>
      </c>
      <c r="F8" s="7">
        <v>334858</v>
      </c>
      <c r="G8" s="7">
        <v>332955</v>
      </c>
      <c r="H8" s="7">
        <v>325850</v>
      </c>
      <c r="I8" s="7">
        <v>310739</v>
      </c>
      <c r="J8" s="9">
        <v>307258</v>
      </c>
      <c r="K8" s="9">
        <v>304720</v>
      </c>
      <c r="L8" s="9">
        <v>292019</v>
      </c>
      <c r="M8" s="9">
        <v>266864</v>
      </c>
      <c r="N8" s="9">
        <v>258093</v>
      </c>
      <c r="O8" s="18">
        <v>251147</v>
      </c>
      <c r="P8" s="18">
        <v>246920</v>
      </c>
      <c r="Q8" s="18">
        <f>'Dati ISTAT set.2017'!D13</f>
        <v>249175</v>
      </c>
      <c r="R8" s="10">
        <v>246750</v>
      </c>
      <c r="S8" s="18">
        <v>242919</v>
      </c>
      <c r="T8" s="61">
        <f t="shared" si="0"/>
        <v>5421699</v>
      </c>
    </row>
    <row r="9" spans="1:20" ht="15" thickBot="1" x14ac:dyDescent="0.35">
      <c r="A9" s="6" t="s">
        <v>5</v>
      </c>
      <c r="B9" s="42">
        <f>B7/B5*100</f>
        <v>2.6970733561383504</v>
      </c>
      <c r="C9" s="43">
        <f>C7/C5*100</f>
        <v>2.6299726452701937</v>
      </c>
      <c r="D9" s="43">
        <f t="shared" ref="D9:Q9" si="1">D7/D5*100</f>
        <v>2.6015673620828395</v>
      </c>
      <c r="E9" s="43">
        <f t="shared" si="1"/>
        <v>2.5142716333319646</v>
      </c>
      <c r="F9" s="43">
        <f t="shared" si="1"/>
        <v>2.4240555641199779</v>
      </c>
      <c r="G9" s="43">
        <f t="shared" si="1"/>
        <v>2.3806924123565874</v>
      </c>
      <c r="H9" s="43">
        <f t="shared" si="1"/>
        <v>2.2224532314582603</v>
      </c>
      <c r="I9" s="43">
        <f t="shared" si="1"/>
        <v>2.1606390120705323</v>
      </c>
      <c r="J9" s="43">
        <f t="shared" si="1"/>
        <v>1.9669924096469442</v>
      </c>
      <c r="K9" s="43">
        <f t="shared" si="1"/>
        <v>1.9314826030413574</v>
      </c>
      <c r="L9" s="43">
        <f t="shared" si="1"/>
        <v>1.8770849745669573</v>
      </c>
      <c r="M9" s="43">
        <f t="shared" si="1"/>
        <v>1.9938585120173409</v>
      </c>
      <c r="N9" s="44">
        <f>N7/N5*100</f>
        <v>1.8721787955521305</v>
      </c>
      <c r="O9" s="43">
        <f t="shared" si="1"/>
        <v>1.9098350006496037</v>
      </c>
      <c r="P9" s="43">
        <f t="shared" si="1"/>
        <v>1.9640309615615994</v>
      </c>
      <c r="Q9" s="43">
        <f t="shared" si="1"/>
        <v>1.8675586349699358</v>
      </c>
      <c r="R9" s="43">
        <f t="shared" ref="R9:S9" si="2">R7/R5*100</f>
        <v>1.9310250210080431</v>
      </c>
      <c r="S9" s="43">
        <f t="shared" ref="S9:T9" si="3">S7/S5*100</f>
        <v>1.9321599740369626</v>
      </c>
      <c r="T9" s="62">
        <f t="shared" si="3"/>
        <v>2.1999176717766371</v>
      </c>
    </row>
    <row r="10" spans="1:20" ht="15" thickBot="1" x14ac:dyDescent="0.35">
      <c r="A10" s="6" t="s">
        <v>6</v>
      </c>
      <c r="B10" s="45">
        <f>B8/B5*100</f>
        <v>141.87989357658685</v>
      </c>
      <c r="C10" s="42">
        <f>C8/C5*100</f>
        <v>142.61083187014415</v>
      </c>
      <c r="D10" s="45">
        <f t="shared" ref="D10:Q10" si="4">D8/D5*100</f>
        <v>141.30637290849918</v>
      </c>
      <c r="E10" s="45">
        <f t="shared" si="4"/>
        <v>140.94172245266745</v>
      </c>
      <c r="F10" s="45">
        <f t="shared" si="4"/>
        <v>139.51777210211199</v>
      </c>
      <c r="G10" s="45">
        <f t="shared" si="4"/>
        <v>139.82420923552434</v>
      </c>
      <c r="H10" s="45">
        <f t="shared" si="4"/>
        <v>141.13942418060302</v>
      </c>
      <c r="I10" s="45">
        <f t="shared" si="4"/>
        <v>141.9139306640848</v>
      </c>
      <c r="J10" s="45">
        <f t="shared" si="4"/>
        <v>142.64199995357583</v>
      </c>
      <c r="K10" s="45">
        <f t="shared" si="4"/>
        <v>143.06304783635451</v>
      </c>
      <c r="L10" s="45">
        <f t="shared" si="4"/>
        <v>142.00634124043222</v>
      </c>
      <c r="M10" s="45">
        <f t="shared" si="4"/>
        <v>141.77699385851201</v>
      </c>
      <c r="N10" s="45">
        <f t="shared" si="4"/>
        <v>142.0747550368821</v>
      </c>
      <c r="O10" s="45">
        <f t="shared" si="4"/>
        <v>141.86611384446792</v>
      </c>
      <c r="P10" s="43">
        <f t="shared" si="4"/>
        <v>141.46981476919197</v>
      </c>
      <c r="Q10" s="43">
        <f t="shared" si="4"/>
        <v>141.74502676473767</v>
      </c>
      <c r="R10" s="44">
        <f t="shared" ref="R10:S10" si="5">R8/R5*100</f>
        <v>141.05400353278114</v>
      </c>
      <c r="S10" s="43">
        <f t="shared" ref="S10:T10" si="6">S8/S5*100</f>
        <v>140.77935474897566</v>
      </c>
      <c r="T10" s="62">
        <f t="shared" si="6"/>
        <v>141.52151118491821</v>
      </c>
    </row>
    <row r="11" spans="1:20" ht="15" thickBot="1" x14ac:dyDescent="0.35">
      <c r="A11" s="6" t="s">
        <v>7</v>
      </c>
      <c r="B11" s="42">
        <f>B7/(B7+B8)*100</f>
        <v>1.8654931095582861</v>
      </c>
      <c r="C11" s="43">
        <f>C7/(C7+C8)*100</f>
        <v>1.810767059604848</v>
      </c>
      <c r="D11" s="43">
        <f t="shared" ref="D11:Q11" si="7">D7/(D7+D8)*100</f>
        <v>1.807799734463059</v>
      </c>
      <c r="E11" s="43">
        <f t="shared" si="7"/>
        <v>1.7526431358627661</v>
      </c>
      <c r="F11" s="43">
        <f t="shared" si="7"/>
        <v>1.7077810001291549</v>
      </c>
      <c r="G11" s="43">
        <f t="shared" si="7"/>
        <v>1.6741282366282366</v>
      </c>
      <c r="H11" s="43">
        <f t="shared" si="7"/>
        <v>1.5502400439904407</v>
      </c>
      <c r="I11" s="43">
        <f t="shared" si="7"/>
        <v>1.499667163280185</v>
      </c>
      <c r="J11" s="43">
        <f t="shared" si="7"/>
        <v>1.3602144496701392</v>
      </c>
      <c r="K11" s="43">
        <f t="shared" si="7"/>
        <v>1.332107216174385</v>
      </c>
      <c r="L11" s="43">
        <f t="shared" si="7"/>
        <v>1.3045873482065304</v>
      </c>
      <c r="M11" s="43">
        <f t="shared" si="7"/>
        <v>1.386830834722135</v>
      </c>
      <c r="N11" s="44">
        <f>N7/(N7+N8)*100</f>
        <v>1.3006034555286163</v>
      </c>
      <c r="O11" s="43">
        <f t="shared" si="7"/>
        <v>1.328341086245914</v>
      </c>
      <c r="P11" s="43">
        <f t="shared" si="7"/>
        <v>1.3692939428315785</v>
      </c>
      <c r="Q11" s="44">
        <f t="shared" si="7"/>
        <v>1.3004143263433918</v>
      </c>
      <c r="R11" s="43">
        <f t="shared" ref="R11:S11" si="8">R7/(R7+R8)*100</f>
        <v>1.3505085396277106</v>
      </c>
      <c r="S11" s="43">
        <f t="shared" ref="S11:T11" si="9">S7/(S7+S8)*100</f>
        <v>1.3538921353242397</v>
      </c>
      <c r="T11" s="62">
        <f t="shared" si="9"/>
        <v>1.530681742644086</v>
      </c>
    </row>
    <row r="12" spans="1:20" ht="15" thickBot="1" x14ac:dyDescent="0.35">
      <c r="A12" s="6" t="s">
        <v>8</v>
      </c>
      <c r="B12" s="45">
        <f>B7/B6*100</f>
        <v>109.93028659953525</v>
      </c>
      <c r="C12" s="45">
        <f t="shared" ref="C12:Q12" si="10">C7/C6*100</f>
        <v>110.2337334175616</v>
      </c>
      <c r="D12" s="42">
        <f t="shared" si="10"/>
        <v>110.69320290099512</v>
      </c>
      <c r="E12" s="45">
        <f t="shared" si="10"/>
        <v>110.34607065609228</v>
      </c>
      <c r="F12" s="45">
        <f t="shared" si="10"/>
        <v>110.37753746917093</v>
      </c>
      <c r="G12" s="45">
        <f t="shared" si="10"/>
        <v>109.48242564696795</v>
      </c>
      <c r="H12" s="45">
        <f t="shared" si="10"/>
        <v>108.75370919881307</v>
      </c>
      <c r="I12" s="45">
        <f t="shared" si="10"/>
        <v>108.40971585701192</v>
      </c>
      <c r="J12" s="45">
        <f t="shared" si="10"/>
        <v>106.64485275610369</v>
      </c>
      <c r="K12" s="45">
        <f t="shared" si="10"/>
        <v>106.27744768793595</v>
      </c>
      <c r="L12" s="45">
        <f t="shared" si="10"/>
        <v>106.74778761061947</v>
      </c>
      <c r="M12" s="45">
        <f t="shared" si="10"/>
        <v>106.77098150782361</v>
      </c>
      <c r="N12" s="45">
        <f t="shared" si="10"/>
        <v>107.59253400822524</v>
      </c>
      <c r="O12" s="45">
        <f t="shared" si="10"/>
        <v>106.48818897637796</v>
      </c>
      <c r="P12" s="45">
        <f t="shared" si="10"/>
        <v>105.93325092707046</v>
      </c>
      <c r="Q12" s="44">
        <f t="shared" si="10"/>
        <v>105.73268921095007</v>
      </c>
      <c r="R12" s="43">
        <f t="shared" ref="R12:S12" si="11">R7/R6*100</f>
        <v>106.29326620516049</v>
      </c>
      <c r="S12" s="43">
        <f t="shared" ref="S12:T12" si="12">S7/S6*100</f>
        <v>108.03629293583927</v>
      </c>
      <c r="T12" s="62">
        <f t="shared" si="12"/>
        <v>108.45182792654838</v>
      </c>
    </row>
    <row r="13" spans="1:20" ht="15" thickBot="1" x14ac:dyDescent="0.35">
      <c r="A13" s="6" t="s">
        <v>9</v>
      </c>
      <c r="B13" s="42">
        <f>B6/B5*100</f>
        <v>2.4534397567464841</v>
      </c>
      <c r="C13" s="43">
        <f>C6/C5*100</f>
        <v>2.3858147263396656</v>
      </c>
      <c r="D13" s="43">
        <f t="shared" ref="D13:Q13" si="13">D6/D5*100</f>
        <v>2.3502503260382683</v>
      </c>
      <c r="E13" s="43">
        <f t="shared" si="13"/>
        <v>2.2785329993018197</v>
      </c>
      <c r="F13" s="43">
        <f t="shared" si="13"/>
        <v>2.1961493431551053</v>
      </c>
      <c r="G13" s="43">
        <f t="shared" si="13"/>
        <v>2.1744973207236566</v>
      </c>
      <c r="H13" s="43">
        <f t="shared" si="13"/>
        <v>2.0435654543013198</v>
      </c>
      <c r="I13" s="43">
        <f t="shared" si="13"/>
        <v>1.9930307860232095</v>
      </c>
      <c r="J13" s="43">
        <f t="shared" si="13"/>
        <v>1.8444325804879182</v>
      </c>
      <c r="K13" s="43">
        <f t="shared" si="13"/>
        <v>1.8173964891524292</v>
      </c>
      <c r="L13" s="43">
        <f t="shared" si="13"/>
        <v>1.758429862185005</v>
      </c>
      <c r="M13" s="43">
        <f t="shared" si="13"/>
        <v>1.8674161123743545</v>
      </c>
      <c r="N13" s="44">
        <f>N6/N5*100</f>
        <v>1.7400638555543322</v>
      </c>
      <c r="O13" s="43">
        <f t="shared" si="13"/>
        <v>1.7934711999593294</v>
      </c>
      <c r="P13" s="43">
        <f t="shared" si="13"/>
        <v>1.8540268937028401</v>
      </c>
      <c r="Q13" s="43">
        <f t="shared" si="13"/>
        <v>1.7663020291141185</v>
      </c>
      <c r="R13" s="43">
        <f t="shared" ref="R13:S13" si="14">R6/R5*100</f>
        <v>1.8166955348619185</v>
      </c>
      <c r="S13" s="43">
        <f t="shared" ref="S13:T13" si="15">S6/S5*100</f>
        <v>1.7884360167600679</v>
      </c>
      <c r="T13" s="62">
        <f t="shared" si="15"/>
        <v>2.0284744976973417</v>
      </c>
    </row>
    <row r="14" spans="1:20" x14ac:dyDescent="0.3">
      <c r="A14" s="52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20" x14ac:dyDescent="0.3">
      <c r="A15" s="12"/>
    </row>
    <row r="16" spans="1:20" ht="16.2" thickBot="1" x14ac:dyDescent="0.35">
      <c r="A16" s="53" t="s">
        <v>11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</row>
    <row r="17" spans="1:20" ht="15" thickBot="1" x14ac:dyDescent="0.35">
      <c r="A17" s="3"/>
      <c r="B17" s="4" t="s">
        <v>12</v>
      </c>
      <c r="C17" s="4" t="s">
        <v>13</v>
      </c>
      <c r="D17" s="4" t="s">
        <v>14</v>
      </c>
      <c r="E17" s="4" t="s">
        <v>15</v>
      </c>
      <c r="F17" s="4" t="s">
        <v>16</v>
      </c>
      <c r="G17" s="4" t="s">
        <v>17</v>
      </c>
      <c r="H17" s="4" t="s">
        <v>18</v>
      </c>
      <c r="I17" s="4" t="s">
        <v>19</v>
      </c>
      <c r="J17" s="5" t="s">
        <v>20</v>
      </c>
      <c r="K17" s="5" t="s">
        <v>21</v>
      </c>
      <c r="L17" s="5" t="s">
        <v>22</v>
      </c>
      <c r="M17" s="5" t="s">
        <v>23</v>
      </c>
      <c r="N17" s="5" t="s">
        <v>24</v>
      </c>
      <c r="O17" s="5" t="s">
        <v>31</v>
      </c>
      <c r="P17" s="5" t="s">
        <v>55</v>
      </c>
      <c r="Q17" s="5" t="s">
        <v>56</v>
      </c>
      <c r="R17" s="5" t="s">
        <v>67</v>
      </c>
      <c r="S17" s="5" t="s">
        <v>68</v>
      </c>
      <c r="T17" s="5" t="s">
        <v>71</v>
      </c>
    </row>
    <row r="18" spans="1:20" ht="15" thickBot="1" x14ac:dyDescent="0.35">
      <c r="A18" s="6" t="s">
        <v>1</v>
      </c>
      <c r="B18" s="45">
        <f t="shared" ref="B18:B26" si="16">(C5-B5)/B5*100</f>
        <v>0.87495248954770044</v>
      </c>
      <c r="C18" s="45">
        <f t="shared" ref="C18:R21" si="17">(D5-C5)/C5*100</f>
        <v>-4.9475889405505606</v>
      </c>
      <c r="D18" s="45">
        <f t="shared" si="17"/>
        <v>-3.4807805891283579</v>
      </c>
      <c r="E18" s="45">
        <f t="shared" si="17"/>
        <v>-1.4288061111339274</v>
      </c>
      <c r="F18" s="45">
        <f t="shared" si="17"/>
        <v>-0.78621396519326192</v>
      </c>
      <c r="G18" s="45">
        <f t="shared" si="17"/>
        <v>-3.0458920562396066</v>
      </c>
      <c r="H18" s="45">
        <f t="shared" si="17"/>
        <v>-5.1578587176388542</v>
      </c>
      <c r="I18" s="45">
        <f t="shared" si="17"/>
        <v>-1.6249320661481621</v>
      </c>
      <c r="J18" s="45">
        <f t="shared" si="17"/>
        <v>-1.1178941992989948</v>
      </c>
      <c r="K18" s="45">
        <f t="shared" si="17"/>
        <v>-3.4549782391301282</v>
      </c>
      <c r="L18" s="45">
        <f t="shared" si="17"/>
        <v>-8.4663340433188417</v>
      </c>
      <c r="M18" s="45">
        <f t="shared" si="17"/>
        <v>-3.4893852136770298</v>
      </c>
      <c r="N18" s="45">
        <f t="shared" si="17"/>
        <v>-2.5481669052075304</v>
      </c>
      <c r="O18" s="45">
        <f t="shared" si="17"/>
        <v>-1.4076630646609916</v>
      </c>
      <c r="P18" s="45">
        <f t="shared" si="17"/>
        <v>0.71731819249565998</v>
      </c>
      <c r="Q18" s="45">
        <f t="shared" si="17"/>
        <v>-0.4880795945184907</v>
      </c>
      <c r="R18" s="45">
        <f t="shared" si="17"/>
        <v>-1.3605208851388817</v>
      </c>
      <c r="S18" s="62">
        <f>(S5-B5)/B5*100</f>
        <v>-34.415431394906882</v>
      </c>
      <c r="T18" s="62">
        <f>(S5-K5)/K5*100</f>
        <v>-18.988060864707016</v>
      </c>
    </row>
    <row r="19" spans="1:20" ht="15" thickBot="1" x14ac:dyDescent="0.35">
      <c r="A19" s="6" t="s">
        <v>2</v>
      </c>
      <c r="B19" s="45">
        <f t="shared" si="16"/>
        <v>-1.9054996127033308</v>
      </c>
      <c r="C19" s="45">
        <f t="shared" si="17"/>
        <v>-6.3644977890082126</v>
      </c>
      <c r="D19" s="45">
        <f t="shared" si="17"/>
        <v>-6.426041490976556</v>
      </c>
      <c r="E19" s="45">
        <f t="shared" si="17"/>
        <v>-4.9927901946647442</v>
      </c>
      <c r="F19" s="45">
        <f t="shared" si="17"/>
        <v>-1.7643710870802503</v>
      </c>
      <c r="G19" s="45">
        <f t="shared" si="17"/>
        <v>-8.8837388953263812</v>
      </c>
      <c r="H19" s="45">
        <f t="shared" si="17"/>
        <v>-7.5031793132683333</v>
      </c>
      <c r="I19" s="45">
        <f t="shared" si="17"/>
        <v>-8.9596700274977081</v>
      </c>
      <c r="J19" s="45">
        <f t="shared" si="17"/>
        <v>-2.5673294739491568</v>
      </c>
      <c r="K19" s="45">
        <f t="shared" si="17"/>
        <v>-6.5874451046241278</v>
      </c>
      <c r="L19" s="45">
        <f t="shared" si="17"/>
        <v>-2.793141592920354</v>
      </c>
      <c r="M19" s="45">
        <f t="shared" si="17"/>
        <v>-10.071123755334281</v>
      </c>
      <c r="N19" s="45">
        <f t="shared" si="17"/>
        <v>0.44289781714647264</v>
      </c>
      <c r="O19" s="45">
        <f t="shared" si="17"/>
        <v>1.9212598425196852</v>
      </c>
      <c r="P19" s="45">
        <f t="shared" si="17"/>
        <v>-4.0482076637824473</v>
      </c>
      <c r="Q19" s="45">
        <f t="shared" si="17"/>
        <v>2.3510466988727856</v>
      </c>
      <c r="R19" s="45">
        <f t="shared" si="17"/>
        <v>-2.89490245437382</v>
      </c>
      <c r="S19" s="62">
        <f t="shared" ref="S19:T26" si="18">(S6-B6)/B6*100</f>
        <v>-52.192099147947324</v>
      </c>
      <c r="T19" s="62">
        <f t="shared" ref="T19:T26" si="19">(S6-K6)/K6*100</f>
        <v>-20.278997675019376</v>
      </c>
    </row>
    <row r="20" spans="1:20" ht="15" thickBot="1" x14ac:dyDescent="0.35">
      <c r="A20" s="6" t="s">
        <v>3</v>
      </c>
      <c r="B20" s="45">
        <f t="shared" si="16"/>
        <v>-1.6347237880496055</v>
      </c>
      <c r="C20" s="45">
        <f t="shared" si="17"/>
        <v>-5.974212034383954</v>
      </c>
      <c r="D20" s="45">
        <f t="shared" si="17"/>
        <v>-6.7194880390065519</v>
      </c>
      <c r="E20" s="45">
        <f t="shared" si="17"/>
        <v>-4.9656974844821953</v>
      </c>
      <c r="F20" s="45">
        <f t="shared" si="17"/>
        <v>-2.561017531797869</v>
      </c>
      <c r="G20" s="45">
        <f t="shared" si="17"/>
        <v>-9.4902099135650015</v>
      </c>
      <c r="H20" s="45">
        <f t="shared" si="17"/>
        <v>-7.7957513155330354</v>
      </c>
      <c r="I20" s="45">
        <f t="shared" si="17"/>
        <v>-10.441767068273093</v>
      </c>
      <c r="J20" s="45">
        <f t="shared" si="17"/>
        <v>-2.9029974038234601</v>
      </c>
      <c r="K20" s="45">
        <f t="shared" si="17"/>
        <v>-6.174039863879436</v>
      </c>
      <c r="L20" s="45">
        <f t="shared" si="17"/>
        <v>-2.7720207253886011</v>
      </c>
      <c r="M20" s="45">
        <f t="shared" si="17"/>
        <v>-9.3791633359978679</v>
      </c>
      <c r="N20" s="45">
        <f t="shared" si="17"/>
        <v>-0.58806233460746848</v>
      </c>
      <c r="O20" s="45">
        <f t="shared" si="17"/>
        <v>1.3901212658976634</v>
      </c>
      <c r="P20" s="45">
        <f t="shared" si="17"/>
        <v>-4.229871645274212</v>
      </c>
      <c r="Q20" s="45">
        <f t="shared" si="17"/>
        <v>2.8936947913493758</v>
      </c>
      <c r="R20" s="45">
        <f t="shared" si="17"/>
        <v>-1.3025458851391356</v>
      </c>
      <c r="S20" s="62">
        <f t="shared" si="18"/>
        <v>-53.015783540022539</v>
      </c>
      <c r="T20" s="62">
        <f t="shared" si="19"/>
        <v>-18.959649975692759</v>
      </c>
    </row>
    <row r="21" spans="1:20" ht="15" thickBot="1" x14ac:dyDescent="0.35">
      <c r="A21" s="6" t="s">
        <v>4</v>
      </c>
      <c r="B21" s="45">
        <f t="shared" si="16"/>
        <v>1.3946411062831181</v>
      </c>
      <c r="C21" s="45">
        <f t="shared" si="17"/>
        <v>-5.8170317998795218</v>
      </c>
      <c r="D21" s="45">
        <f t="shared" si="17"/>
        <v>-3.7298548285293496</v>
      </c>
      <c r="E21" s="45">
        <f t="shared" si="17"/>
        <v>-2.4246821629528617</v>
      </c>
      <c r="F21" s="45">
        <f t="shared" si="17"/>
        <v>-0.56830059308721903</v>
      </c>
      <c r="G21" s="45">
        <f t="shared" si="17"/>
        <v>-2.1339220014716704</v>
      </c>
      <c r="H21" s="45">
        <f t="shared" si="17"/>
        <v>-4.637409851158508</v>
      </c>
      <c r="I21" s="45">
        <f t="shared" si="17"/>
        <v>-1.1202327355111525</v>
      </c>
      <c r="J21" s="45">
        <f t="shared" si="17"/>
        <v>-0.82601592147315928</v>
      </c>
      <c r="K21" s="45">
        <f t="shared" si="17"/>
        <v>-4.1680887372013649</v>
      </c>
      <c r="L21" s="45">
        <f t="shared" si="17"/>
        <v>-8.6141655166273416</v>
      </c>
      <c r="M21" s="45">
        <f t="shared" si="17"/>
        <v>-3.2866928472930033</v>
      </c>
      <c r="N21" s="45">
        <f t="shared" si="17"/>
        <v>-2.6912779501962469</v>
      </c>
      <c r="O21" s="45">
        <f t="shared" si="17"/>
        <v>-1.6830780379618313</v>
      </c>
      <c r="P21" s="45">
        <f t="shared" si="17"/>
        <v>0.91325125546735786</v>
      </c>
      <c r="Q21" s="45">
        <f t="shared" si="17"/>
        <v>-0.97321159827430515</v>
      </c>
      <c r="R21" s="45">
        <f t="shared" si="17"/>
        <v>-1.5525835866261397</v>
      </c>
      <c r="S21" s="62">
        <f t="shared" si="18"/>
        <v>-34.924160027432052</v>
      </c>
      <c r="T21" s="62">
        <f t="shared" si="19"/>
        <v>-20.281241795746915</v>
      </c>
    </row>
    <row r="22" spans="1:20" ht="15" thickBot="1" x14ac:dyDescent="0.35">
      <c r="A22" s="6" t="s">
        <v>5</v>
      </c>
      <c r="B22" s="45">
        <f t="shared" si="16"/>
        <v>-2.487908262318494</v>
      </c>
      <c r="C22" s="45">
        <f t="shared" ref="C22:R22" si="20">(D9-C9)/C9*100</f>
        <v>-1.0800600241389962</v>
      </c>
      <c r="D22" s="45">
        <f t="shared" si="20"/>
        <v>-3.3555052243961541</v>
      </c>
      <c r="E22" s="45">
        <f t="shared" si="20"/>
        <v>-3.5881592114385219</v>
      </c>
      <c r="F22" s="45">
        <f t="shared" si="20"/>
        <v>-1.7888678958204076</v>
      </c>
      <c r="G22" s="45">
        <f t="shared" si="20"/>
        <v>-6.6467713374904243</v>
      </c>
      <c r="H22" s="45">
        <f t="shared" si="20"/>
        <v>-2.7813507394784946</v>
      </c>
      <c r="I22" s="45">
        <f t="shared" si="20"/>
        <v>-8.9624690353997316</v>
      </c>
      <c r="J22" s="45">
        <f t="shared" si="20"/>
        <v>-1.8052843738202551</v>
      </c>
      <c r="K22" s="45">
        <f t="shared" si="20"/>
        <v>-2.8163664735444334</v>
      </c>
      <c r="L22" s="45">
        <f t="shared" si="20"/>
        <v>6.2210043249279723</v>
      </c>
      <c r="M22" s="45">
        <f t="shared" si="20"/>
        <v>-6.1027257316316588</v>
      </c>
      <c r="N22" s="45">
        <f t="shared" si="20"/>
        <v>2.0113573119691179</v>
      </c>
      <c r="O22" s="45">
        <f t="shared" si="20"/>
        <v>2.8377300077525933</v>
      </c>
      <c r="P22" s="45">
        <f t="shared" si="20"/>
        <v>-4.9119554874511007</v>
      </c>
      <c r="Q22" s="45">
        <f t="shared" si="20"/>
        <v>3.3983610929104229</v>
      </c>
      <c r="R22" s="45">
        <f t="shared" si="20"/>
        <v>5.8774641269384163E-2</v>
      </c>
      <c r="S22" s="62">
        <f t="shared" si="18"/>
        <v>-28.360866802547228</v>
      </c>
      <c r="T22" s="62">
        <f t="shared" si="19"/>
        <v>3.5070002418792705E-2</v>
      </c>
    </row>
    <row r="23" spans="1:20" ht="15" thickBot="1" x14ac:dyDescent="0.35">
      <c r="A23" s="6" t="s">
        <v>6</v>
      </c>
      <c r="B23" s="45">
        <f t="shared" si="16"/>
        <v>0.51518102750953954</v>
      </c>
      <c r="C23" s="45">
        <f t="shared" ref="C23:R23" si="21">(D10-C10)/C10*100</f>
        <v>-0.91469837496828987</v>
      </c>
      <c r="D23" s="45">
        <f t="shared" si="21"/>
        <v>-0.25805662428817699</v>
      </c>
      <c r="E23" s="45">
        <f t="shared" si="21"/>
        <v>-1.0103114434646308</v>
      </c>
      <c r="F23" s="45">
        <f t="shared" si="21"/>
        <v>0.21964021414280183</v>
      </c>
      <c r="G23" s="45">
        <f t="shared" si="21"/>
        <v>0.94062033482577367</v>
      </c>
      <c r="H23" s="45">
        <f t="shared" si="21"/>
        <v>0.54875275847145488</v>
      </c>
      <c r="I23" s="45">
        <f t="shared" si="21"/>
        <v>0.51303581409100496</v>
      </c>
      <c r="J23" s="45">
        <f t="shared" si="21"/>
        <v>0.29517805619362747</v>
      </c>
      <c r="K23" s="45">
        <f t="shared" si="21"/>
        <v>-0.73863000397630818</v>
      </c>
      <c r="L23" s="45">
        <f t="shared" si="21"/>
        <v>-0.16150502851974491</v>
      </c>
      <c r="M23" s="45">
        <f t="shared" si="21"/>
        <v>0.21002080116555091</v>
      </c>
      <c r="N23" s="45">
        <f t="shared" si="21"/>
        <v>-0.14685310726737807</v>
      </c>
      <c r="O23" s="45">
        <f t="shared" si="21"/>
        <v>-0.279347241237906</v>
      </c>
      <c r="P23" s="45">
        <f t="shared" si="21"/>
        <v>0.19453760930889161</v>
      </c>
      <c r="Q23" s="45">
        <f t="shared" si="21"/>
        <v>-0.48751144765273918</v>
      </c>
      <c r="R23" s="45">
        <f t="shared" si="21"/>
        <v>-0.19471179613958706</v>
      </c>
      <c r="S23" s="62">
        <f t="shared" si="18"/>
        <v>-0.77568343185788846</v>
      </c>
      <c r="T23" s="62">
        <f t="shared" si="19"/>
        <v>-1.5962843808494123</v>
      </c>
    </row>
    <row r="24" spans="1:20" ht="15" thickBot="1" x14ac:dyDescent="0.35">
      <c r="A24" s="6" t="s">
        <v>7</v>
      </c>
      <c r="B24" s="45">
        <f t="shared" si="16"/>
        <v>-2.93359700301419</v>
      </c>
      <c r="C24" s="45">
        <f t="shared" ref="C24:R24" si="22">(D11-C11)/C11*100</f>
        <v>-0.16387116863261972</v>
      </c>
      <c r="D24" s="45">
        <f t="shared" si="22"/>
        <v>-3.0510347771831667</v>
      </c>
      <c r="E24" s="45">
        <f t="shared" si="22"/>
        <v>-2.5596845596024376</v>
      </c>
      <c r="F24" s="45">
        <f t="shared" si="22"/>
        <v>-1.9705549773872184</v>
      </c>
      <c r="G24" s="45">
        <f t="shared" si="22"/>
        <v>-7.4001614647699787</v>
      </c>
      <c r="H24" s="45">
        <f t="shared" si="22"/>
        <v>-3.2622612805225359</v>
      </c>
      <c r="I24" s="45">
        <f t="shared" si="22"/>
        <v>-9.2989109200087015</v>
      </c>
      <c r="J24" s="45">
        <f t="shared" si="22"/>
        <v>-2.0663825106820735</v>
      </c>
      <c r="K24" s="45">
        <f t="shared" si="22"/>
        <v>-2.0658898648479318</v>
      </c>
      <c r="L24" s="45">
        <f t="shared" si="22"/>
        <v>6.3041763074483299</v>
      </c>
      <c r="M24" s="45">
        <f t="shared" si="22"/>
        <v>-6.2175845124466917</v>
      </c>
      <c r="N24" s="45">
        <f t="shared" si="22"/>
        <v>2.1326739214316452</v>
      </c>
      <c r="O24" s="45">
        <f t="shared" si="22"/>
        <v>3.0830075956924028</v>
      </c>
      <c r="P24" s="45">
        <f t="shared" si="22"/>
        <v>-5.0303017002872075</v>
      </c>
      <c r="Q24" s="45">
        <f t="shared" si="22"/>
        <v>3.8521732858155766</v>
      </c>
      <c r="R24" s="45">
        <f t="shared" si="22"/>
        <v>0.25054233995898106</v>
      </c>
      <c r="S24" s="62">
        <f t="shared" si="18"/>
        <v>-27.424436553141916</v>
      </c>
      <c r="T24" s="62">
        <f t="shared" si="19"/>
        <v>1.6353728052324319</v>
      </c>
    </row>
    <row r="25" spans="1:20" ht="15" thickBot="1" x14ac:dyDescent="0.35">
      <c r="A25" s="6" t="s">
        <v>8</v>
      </c>
      <c r="B25" s="45">
        <f t="shared" si="16"/>
        <v>0.27603568353439317</v>
      </c>
      <c r="C25" s="45">
        <f t="shared" ref="C25:R25" si="23">(D12-C12)/C12*100</f>
        <v>0.41681386376806118</v>
      </c>
      <c r="D25" s="45">
        <f t="shared" si="23"/>
        <v>-0.31359851897439056</v>
      </c>
      <c r="E25" s="45">
        <f t="shared" si="23"/>
        <v>2.8516478105252957E-2</v>
      </c>
      <c r="F25" s="45">
        <f t="shared" si="23"/>
        <v>-0.81095469488344718</v>
      </c>
      <c r="G25" s="45">
        <f t="shared" si="23"/>
        <v>-0.66560129979643501</v>
      </c>
      <c r="H25" s="45">
        <f t="shared" si="23"/>
        <v>-0.31630492820460632</v>
      </c>
      <c r="I25" s="45">
        <f t="shared" si="23"/>
        <v>-1.6279565783900896</v>
      </c>
      <c r="J25" s="45">
        <f t="shared" si="23"/>
        <v>-0.34451270611999929</v>
      </c>
      <c r="K25" s="45">
        <f t="shared" si="23"/>
        <v>0.4425585417374604</v>
      </c>
      <c r="L25" s="45">
        <f t="shared" si="23"/>
        <v>2.1727754479316533E-2</v>
      </c>
      <c r="M25" s="45">
        <f t="shared" si="23"/>
        <v>0.76945298132474138</v>
      </c>
      <c r="N25" s="45">
        <f t="shared" si="23"/>
        <v>-1.0264141857304547</v>
      </c>
      <c r="O25" s="45">
        <f t="shared" si="23"/>
        <v>-0.52112638466468397</v>
      </c>
      <c r="P25" s="45">
        <f t="shared" si="23"/>
        <v>-0.18932838779626088</v>
      </c>
      <c r="Q25" s="45">
        <f t="shared" si="23"/>
        <v>0.53018323698548875</v>
      </c>
      <c r="R25" s="45">
        <f t="shared" si="23"/>
        <v>1.6398279899636343</v>
      </c>
      <c r="S25" s="62">
        <f t="shared" si="18"/>
        <v>-1.722904326262338</v>
      </c>
      <c r="T25" s="62">
        <f t="shared" si="19"/>
        <v>1.6549562359343133</v>
      </c>
    </row>
    <row r="26" spans="1:20" ht="15" thickBot="1" x14ac:dyDescent="0.35">
      <c r="A26" s="6" t="s">
        <v>9</v>
      </c>
      <c r="B26" s="45">
        <f t="shared" si="16"/>
        <v>-2.7563354763801602</v>
      </c>
      <c r="C26" s="45">
        <f t="shared" ref="C26:R26" si="24">(D13-C13)/C13*100</f>
        <v>-1.4906606078318769</v>
      </c>
      <c r="D26" s="45">
        <f t="shared" si="24"/>
        <v>-3.0514760892444972</v>
      </c>
      <c r="E26" s="45">
        <f t="shared" si="24"/>
        <v>-3.615644635033072</v>
      </c>
      <c r="F26" s="45">
        <f t="shared" si="24"/>
        <v>-0.98590847197769593</v>
      </c>
      <c r="G26" s="45">
        <f t="shared" si="24"/>
        <v>-6.0212475395814122</v>
      </c>
      <c r="H26" s="45">
        <f t="shared" si="24"/>
        <v>-2.4728676134030509</v>
      </c>
      <c r="I26" s="45">
        <f t="shared" si="24"/>
        <v>-7.4558911270907373</v>
      </c>
      <c r="J26" s="45">
        <f t="shared" si="24"/>
        <v>-1.4658216093936596</v>
      </c>
      <c r="K26" s="45">
        <f t="shared" si="24"/>
        <v>-3.2445659116973573</v>
      </c>
      <c r="L26" s="45">
        <f t="shared" si="24"/>
        <v>6.1979298994572583</v>
      </c>
      <c r="M26" s="45">
        <f t="shared" si="24"/>
        <v>-6.8197042949414381</v>
      </c>
      <c r="N26" s="45">
        <f t="shared" si="24"/>
        <v>3.0692749714051839</v>
      </c>
      <c r="O26" s="45">
        <f t="shared" si="24"/>
        <v>3.3764519745220332</v>
      </c>
      <c r="P26" s="45">
        <f t="shared" si="24"/>
        <v>-4.7315853338846994</v>
      </c>
      <c r="Q26" s="45">
        <f t="shared" si="24"/>
        <v>2.8530514553660251</v>
      </c>
      <c r="R26" s="45">
        <f t="shared" si="24"/>
        <v>-1.5555450849940293</v>
      </c>
      <c r="S26" s="62">
        <f t="shared" si="18"/>
        <v>-27.104954917184525</v>
      </c>
      <c r="T26" s="62">
        <f t="shared" si="19"/>
        <v>-1.5935142697379969</v>
      </c>
    </row>
    <row r="27" spans="1:20" x14ac:dyDescent="0.3">
      <c r="A27" s="13"/>
    </row>
    <row r="28" spans="1:20" ht="16.2" thickBot="1" x14ac:dyDescent="0.35">
      <c r="A28" s="53" t="s">
        <v>25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20" ht="15" thickBot="1" x14ac:dyDescent="0.35">
      <c r="A29" s="3"/>
      <c r="B29" s="4">
        <v>2001</v>
      </c>
      <c r="C29" s="4">
        <v>2002</v>
      </c>
      <c r="D29" s="4">
        <v>2003</v>
      </c>
      <c r="E29" s="4">
        <v>2004</v>
      </c>
      <c r="F29" s="4">
        <v>2005</v>
      </c>
      <c r="G29" s="4">
        <v>2006</v>
      </c>
      <c r="H29" s="4">
        <v>2007</v>
      </c>
      <c r="I29" s="4">
        <v>2008</v>
      </c>
      <c r="J29" s="5">
        <v>2009</v>
      </c>
      <c r="K29" s="5">
        <v>2010</v>
      </c>
      <c r="L29" s="5">
        <v>2011</v>
      </c>
      <c r="M29" s="5">
        <v>2012</v>
      </c>
      <c r="N29" s="5">
        <v>2013</v>
      </c>
      <c r="O29" s="5">
        <v>2014</v>
      </c>
      <c r="P29" s="5">
        <v>2015</v>
      </c>
      <c r="Q29" s="5">
        <v>2016</v>
      </c>
      <c r="R29" s="5">
        <v>2017</v>
      </c>
      <c r="S29" s="5">
        <v>2018</v>
      </c>
      <c r="T29" s="5" t="s">
        <v>74</v>
      </c>
    </row>
    <row r="30" spans="1:20" ht="15" thickBot="1" x14ac:dyDescent="0.35">
      <c r="A30" s="6" t="s">
        <v>1</v>
      </c>
      <c r="B30" s="11">
        <v>100</v>
      </c>
      <c r="C30" s="45">
        <f>C5/$B$5*100</f>
        <v>100.8749524895477</v>
      </c>
      <c r="D30" s="45">
        <f t="shared" ref="D30:F30" si="25">D5/$B$5*100</f>
        <v>95.884074496389204</v>
      </c>
      <c r="E30" s="45">
        <f t="shared" si="25"/>
        <v>92.546560243253523</v>
      </c>
      <c r="F30" s="45">
        <f t="shared" si="25"/>
        <v>91.224249334853667</v>
      </c>
      <c r="G30" s="45">
        <f t="shared" ref="G30:L30" si="26">G5/$B$5*100</f>
        <v>90.507031546940325</v>
      </c>
      <c r="H30" s="45">
        <f t="shared" si="26"/>
        <v>87.7502850627138</v>
      </c>
      <c r="I30" s="45">
        <f t="shared" si="26"/>
        <v>83.224249334853667</v>
      </c>
      <c r="J30" s="45">
        <f t="shared" si="26"/>
        <v>81.871911820600531</v>
      </c>
      <c r="K30" s="45">
        <f t="shared" si="26"/>
        <v>80.95667046750286</v>
      </c>
      <c r="L30" s="45">
        <f t="shared" si="26"/>
        <v>78.159635119726346</v>
      </c>
      <c r="M30" s="45">
        <f>M5/$B$5*100</f>
        <v>71.542379323451158</v>
      </c>
      <c r="N30" s="45">
        <f t="shared" ref="N30:O30" si="27">N5/$B$5*100</f>
        <v>69.045990117825923</v>
      </c>
      <c r="O30" s="45">
        <f t="shared" si="27"/>
        <v>67.286583048270614</v>
      </c>
      <c r="P30" s="45">
        <f>P5/$B$5*100</f>
        <v>66.339414671227672</v>
      </c>
      <c r="Q30" s="45">
        <f>Q5/$B$5*100</f>
        <v>66.815279361459517</v>
      </c>
      <c r="R30" s="45">
        <f>R5/$B$5*100</f>
        <v>66.489167616875704</v>
      </c>
      <c r="S30" s="43">
        <f>S5/$B$5*100</f>
        <v>65.584568605093125</v>
      </c>
      <c r="T30" s="62">
        <f>AVERAGE(C30:S30)</f>
        <v>79.770764862387367</v>
      </c>
    </row>
    <row r="31" spans="1:20" ht="15" thickBot="1" x14ac:dyDescent="0.35">
      <c r="A31" s="6" t="s">
        <v>2</v>
      </c>
      <c r="B31" s="11">
        <v>100</v>
      </c>
      <c r="C31" s="45">
        <f>C6/$B$6*100</f>
        <v>98.094500387296662</v>
      </c>
      <c r="D31" s="45">
        <f t="shared" ref="D31:F31" si="28">D6/$B$6*100</f>
        <v>91.851278079008523</v>
      </c>
      <c r="E31" s="45">
        <f t="shared" si="28"/>
        <v>85.948876839659178</v>
      </c>
      <c r="F31" s="45">
        <f t="shared" si="28"/>
        <v>81.657629744384195</v>
      </c>
      <c r="G31" s="45">
        <f t="shared" ref="G31:L31" si="29">G6/$B$6*100</f>
        <v>80.216886134779244</v>
      </c>
      <c r="H31" s="45">
        <f t="shared" si="29"/>
        <v>73.090627420604179</v>
      </c>
      <c r="I31" s="45">
        <f t="shared" si="29"/>
        <v>67.606506584043373</v>
      </c>
      <c r="J31" s="45">
        <f t="shared" si="29"/>
        <v>61.54918667699458</v>
      </c>
      <c r="K31" s="45">
        <f t="shared" si="29"/>
        <v>59.969016266460109</v>
      </c>
      <c r="L31" s="45">
        <f t="shared" si="29"/>
        <v>56.018590240123935</v>
      </c>
      <c r="M31" s="45">
        <f>M6/$B$6*100</f>
        <v>54.453911696359413</v>
      </c>
      <c r="N31" s="45">
        <f t="shared" ref="N31:O31" si="30">N6/$B$6*100</f>
        <v>48.969790859798607</v>
      </c>
      <c r="O31" s="45">
        <f t="shared" si="30"/>
        <v>49.186676994577851</v>
      </c>
      <c r="P31" s="45">
        <f>P6/$B$6*100</f>
        <v>50.131680867544539</v>
      </c>
      <c r="Q31" s="45">
        <f>Q6/$B$6*100</f>
        <v>48.102246320681644</v>
      </c>
      <c r="R31" s="45">
        <f>R6/$B$6*100</f>
        <v>49.233152594887684</v>
      </c>
      <c r="S31" s="43">
        <f>S6/$B$6*100</f>
        <v>47.807900852052668</v>
      </c>
      <c r="T31" s="62">
        <f t="shared" ref="T31:T38" si="31">AVERAGE(C31:S31)</f>
        <v>64.934615209368033</v>
      </c>
    </row>
    <row r="32" spans="1:20" ht="15" thickBot="1" x14ac:dyDescent="0.35">
      <c r="A32" s="6" t="s">
        <v>3</v>
      </c>
      <c r="B32" s="11">
        <v>100</v>
      </c>
      <c r="C32" s="45">
        <f>C7/$B$7*100</f>
        <v>98.365276211950388</v>
      </c>
      <c r="D32" s="45">
        <f t="shared" ref="D32:F32" si="32">D7/$B$7*100</f>
        <v>92.488726042841037</v>
      </c>
      <c r="E32" s="45">
        <f t="shared" si="32"/>
        <v>86.273957158962801</v>
      </c>
      <c r="F32" s="45">
        <f t="shared" si="32"/>
        <v>81.989853438556935</v>
      </c>
      <c r="G32" s="45">
        <f t="shared" ref="G32:L32" si="33">G7/$B$7*100</f>
        <v>79.890078917700109</v>
      </c>
      <c r="H32" s="45">
        <f t="shared" si="33"/>
        <v>72.308342728297632</v>
      </c>
      <c r="I32" s="45">
        <f t="shared" si="33"/>
        <v>66.671364148816238</v>
      </c>
      <c r="J32" s="45">
        <f t="shared" si="33"/>
        <v>59.70969560315671</v>
      </c>
      <c r="K32" s="45">
        <f t="shared" si="33"/>
        <v>57.976324689966177</v>
      </c>
      <c r="L32" s="45">
        <f t="shared" si="33"/>
        <v>54.396843291995488</v>
      </c>
      <c r="M32" s="45">
        <f>M7/$B$7*100</f>
        <v>52.888951521984218</v>
      </c>
      <c r="N32" s="45">
        <f t="shared" ref="N32:O32" si="34">N7/$B$7*100</f>
        <v>47.928410372040588</v>
      </c>
      <c r="O32" s="45">
        <f t="shared" si="34"/>
        <v>47.646561443066517</v>
      </c>
      <c r="P32" s="45">
        <f>P7/$B$7*100</f>
        <v>48.308906426155581</v>
      </c>
      <c r="Q32" s="45">
        <f>Q7/$B$7*100</f>
        <v>46.265501691093576</v>
      </c>
      <c r="R32" s="45">
        <f>R7/$B$7*100</f>
        <v>47.60428410372041</v>
      </c>
      <c r="S32" s="43">
        <f>S7/$B$7*100</f>
        <v>46.984216459977453</v>
      </c>
      <c r="T32" s="62">
        <f t="shared" si="31"/>
        <v>63.982193779428357</v>
      </c>
    </row>
    <row r="33" spans="1:20" ht="15" thickBot="1" x14ac:dyDescent="0.35">
      <c r="A33" s="6" t="s">
        <v>4</v>
      </c>
      <c r="B33" s="11">
        <v>100</v>
      </c>
      <c r="C33" s="45">
        <f>C8/$B$8*100</f>
        <v>101.39464110628312</v>
      </c>
      <c r="D33" s="45">
        <f t="shared" ref="D33:F33" si="35">D8/$B$8*100</f>
        <v>95.496482589756909</v>
      </c>
      <c r="E33" s="45">
        <f t="shared" si="35"/>
        <v>91.934602422807174</v>
      </c>
      <c r="F33" s="45">
        <f t="shared" si="35"/>
        <v>89.705480516279749</v>
      </c>
      <c r="G33" s="45">
        <f t="shared" ref="G33:L33" si="36">G8/$B$8*100</f>
        <v>89.195683738473988</v>
      </c>
      <c r="H33" s="45">
        <f t="shared" si="36"/>
        <v>87.2923174188156</v>
      </c>
      <c r="I33" s="45">
        <f t="shared" si="36"/>
        <v>83.244214891530888</v>
      </c>
      <c r="J33" s="45">
        <f t="shared" si="36"/>
        <v>82.311685945896713</v>
      </c>
      <c r="K33" s="45">
        <f t="shared" si="36"/>
        <v>81.631778314750619</v>
      </c>
      <c r="L33" s="45">
        <f t="shared" si="36"/>
        <v>78.229293356836322</v>
      </c>
      <c r="M33" s="45">
        <f>M8/$B$8*100</f>
        <v>71.490492544590481</v>
      </c>
      <c r="N33" s="45">
        <f t="shared" ref="N33:O33" si="37">N8/$B$8*100</f>
        <v>69.14081963963288</v>
      </c>
      <c r="O33" s="45">
        <f t="shared" si="37"/>
        <v>67.280048006086488</v>
      </c>
      <c r="P33" s="45">
        <f>P8/$B$8*100</f>
        <v>66.147672294165872</v>
      </c>
      <c r="Q33" s="45">
        <f>Q8/$B$8*100</f>
        <v>66.751766741854766</v>
      </c>
      <c r="R33" s="45">
        <f>R8/$B$8*100</f>
        <v>66.102130805870033</v>
      </c>
      <c r="S33" s="43">
        <f>S8/$B$8*100</f>
        <v>65.075839972567948</v>
      </c>
      <c r="T33" s="62">
        <f t="shared" si="31"/>
        <v>79.554408841541147</v>
      </c>
    </row>
    <row r="34" spans="1:20" ht="15" thickBot="1" x14ac:dyDescent="0.35">
      <c r="A34" s="6" t="s">
        <v>5</v>
      </c>
      <c r="B34" s="11">
        <v>100</v>
      </c>
      <c r="C34" s="45">
        <f>C9/$B$9*100</f>
        <v>97.512091737681502</v>
      </c>
      <c r="D34" s="45">
        <f t="shared" ref="D34:F34" si="38">D9/$B$9*100</f>
        <v>96.458902616121065</v>
      </c>
      <c r="E34" s="45">
        <f t="shared" si="38"/>
        <v>93.222219099441929</v>
      </c>
      <c r="F34" s="45">
        <f t="shared" si="38"/>
        <v>89.877257457717903</v>
      </c>
      <c r="G34" s="45">
        <f t="shared" ref="G34:L34" si="39">G9/$B$9*100</f>
        <v>88.269472053412926</v>
      </c>
      <c r="H34" s="45">
        <f t="shared" si="39"/>
        <v>82.402402085212557</v>
      </c>
      <c r="I34" s="45">
        <f t="shared" si="39"/>
        <v>80.11050226546746</v>
      </c>
      <c r="J34" s="45">
        <f t="shared" si="39"/>
        <v>72.930623305821726</v>
      </c>
      <c r="K34" s="45">
        <f t="shared" si="39"/>
        <v>71.614018159552018</v>
      </c>
      <c r="L34" s="45">
        <f t="shared" si="39"/>
        <v>69.597104961748386</v>
      </c>
      <c r="M34" s="45">
        <f>M9/$B$9*100</f>
        <v>73.926743871443406</v>
      </c>
      <c r="N34" s="45">
        <f t="shared" ref="N34:O34" si="40">N9/$B$9*100</f>
        <v>69.41519745064339</v>
      </c>
      <c r="O34" s="45">
        <f t="shared" si="40"/>
        <v>70.811385100184708</v>
      </c>
      <c r="P34" s="45">
        <f>P9/$B$9*100</f>
        <v>72.820821024077915</v>
      </c>
      <c r="Q34" s="45">
        <f>Q9/$B$9*100</f>
        <v>69.243894709778758</v>
      </c>
      <c r="R34" s="45">
        <f>R9/$B$9*100</f>
        <v>71.597052286811746</v>
      </c>
      <c r="S34" s="43">
        <f>S9/$B$9*100</f>
        <v>71.639133197452779</v>
      </c>
      <c r="T34" s="62">
        <f t="shared" si="31"/>
        <v>78.908754198974734</v>
      </c>
    </row>
    <row r="35" spans="1:20" ht="15" thickBot="1" x14ac:dyDescent="0.35">
      <c r="A35" s="6" t="s">
        <v>6</v>
      </c>
      <c r="B35" s="11">
        <v>100</v>
      </c>
      <c r="C35" s="45">
        <f>C10/$B$10*100</f>
        <v>100.51518102750954</v>
      </c>
      <c r="D35" s="45">
        <f t="shared" ref="D35:F35" si="41">D10/$B$10*100</f>
        <v>99.595770300054483</v>
      </c>
      <c r="E35" s="45">
        <f t="shared" si="41"/>
        <v>99.338756817284349</v>
      </c>
      <c r="F35" s="45">
        <f t="shared" si="41"/>
        <v>98.335125989363831</v>
      </c>
      <c r="G35" s="45">
        <f t="shared" ref="G35:L35" si="42">G10/$B$10*100</f>
        <v>98.551109470664457</v>
      </c>
      <c r="H35" s="45">
        <f t="shared" si="42"/>
        <v>99.478101246541939</v>
      </c>
      <c r="I35" s="45">
        <f t="shared" si="42"/>
        <v>100.02399007120736</v>
      </c>
      <c r="J35" s="45">
        <f t="shared" si="42"/>
        <v>100.53714896295548</v>
      </c>
      <c r="K35" s="45">
        <f t="shared" si="42"/>
        <v>100.83391256501683</v>
      </c>
      <c r="L35" s="45">
        <f t="shared" si="42"/>
        <v>100.08912303262838</v>
      </c>
      <c r="M35" s="45">
        <f>M10/$B$10*100</f>
        <v>99.927474065929374</v>
      </c>
      <c r="N35" s="45">
        <f t="shared" ref="N35:O35" si="43">N10/$B$10*100</f>
        <v>100.13734254754714</v>
      </c>
      <c r="O35" s="45">
        <f t="shared" si="43"/>
        <v>99.99028774848108</v>
      </c>
      <c r="P35" s="45">
        <f>P10/$B$10*100</f>
        <v>99.710967638149853</v>
      </c>
      <c r="Q35" s="45">
        <f>Q10/$B$10*100</f>
        <v>99.904942970811874</v>
      </c>
      <c r="R35" s="45">
        <f>R10/$B$10*100</f>
        <v>99.417894937058222</v>
      </c>
      <c r="S35" s="43">
        <f>S10/$B$10*100</f>
        <v>99.224316568142115</v>
      </c>
      <c r="T35" s="62">
        <f t="shared" si="31"/>
        <v>99.741849762314473</v>
      </c>
    </row>
    <row r="36" spans="1:20" ht="15" thickBot="1" x14ac:dyDescent="0.35">
      <c r="A36" s="6" t="s">
        <v>7</v>
      </c>
      <c r="B36" s="11">
        <v>100</v>
      </c>
      <c r="C36" s="45">
        <f>C11/$B$11*100</f>
        <v>97.066402996985815</v>
      </c>
      <c r="D36" s="45">
        <f t="shared" ref="D36:F36" si="44">D11/$B$11*100</f>
        <v>96.907339148044997</v>
      </c>
      <c r="E36" s="45">
        <f t="shared" si="44"/>
        <v>93.950662528995309</v>
      </c>
      <c r="F36" s="45">
        <f t="shared" si="44"/>
        <v>91.545821926596432</v>
      </c>
      <c r="G36" s="45">
        <f t="shared" ref="G36:L36" si="45">G11/$B$11*100</f>
        <v>89.741861176031833</v>
      </c>
      <c r="H36" s="45">
        <f t="shared" si="45"/>
        <v>83.100818547515757</v>
      </c>
      <c r="I36" s="45">
        <f t="shared" si="45"/>
        <v>80.389852720242857</v>
      </c>
      <c r="J36" s="45">
        <f t="shared" si="45"/>
        <v>72.914471927061285</v>
      </c>
      <c r="K36" s="45">
        <f t="shared" si="45"/>
        <v>71.4077800314043</v>
      </c>
      <c r="L36" s="45">
        <f t="shared" si="45"/>
        <v>69.932573941022611</v>
      </c>
      <c r="M36" s="45">
        <f>M11/$B$11*100</f>
        <v>74.341246698601353</v>
      </c>
      <c r="N36" s="45">
        <f t="shared" ref="N36:O36" si="46">N11/$B$11*100</f>
        <v>69.719016857509317</v>
      </c>
      <c r="O36" s="45">
        <f t="shared" si="46"/>
        <v>71.205896148307957</v>
      </c>
      <c r="P36" s="45">
        <f>P11/$B$11*100</f>
        <v>73.401179335141137</v>
      </c>
      <c r="Q36" s="45">
        <f>Q11/$B$11*100</f>
        <v>69.708878563014665</v>
      </c>
      <c r="R36" s="45">
        <f>R11/$B$11*100</f>
        <v>72.394185360860746</v>
      </c>
      <c r="S36" s="43">
        <f>S11/$B$11*100</f>
        <v>72.575563446858084</v>
      </c>
      <c r="T36" s="62">
        <f t="shared" si="31"/>
        <v>79.429620667893801</v>
      </c>
    </row>
    <row r="37" spans="1:20" ht="15" thickBot="1" x14ac:dyDescent="0.35">
      <c r="A37" s="6" t="s">
        <v>8</v>
      </c>
      <c r="B37" s="11">
        <v>100</v>
      </c>
      <c r="C37" s="45">
        <f>C12/$B$12*100</f>
        <v>100.2760356835344</v>
      </c>
      <c r="D37" s="45">
        <f t="shared" ref="D37:F37" si="47">D12/$B$12*100</f>
        <v>100.69400010230036</v>
      </c>
      <c r="E37" s="45">
        <f t="shared" si="47"/>
        <v>100.37822520928347</v>
      </c>
      <c r="F37" s="45">
        <f t="shared" si="47"/>
        <v>100.40684954389774</v>
      </c>
      <c r="G37" s="45">
        <f t="shared" ref="G37:L37" si="48">G12/$B$12*100</f>
        <v>99.59259548353694</v>
      </c>
      <c r="H37" s="45">
        <f t="shared" si="48"/>
        <v>98.929705873497511</v>
      </c>
      <c r="I37" s="45">
        <f t="shared" si="48"/>
        <v>98.616786338361322</v>
      </c>
      <c r="J37" s="45">
        <f t="shared" si="48"/>
        <v>97.011347877769055</v>
      </c>
      <c r="K37" s="45">
        <f t="shared" si="48"/>
        <v>96.677131457951873</v>
      </c>
      <c r="L37" s="45">
        <f t="shared" si="48"/>
        <v>97.104984361125787</v>
      </c>
      <c r="M37" s="45">
        <f>M12/$B$12*100</f>
        <v>97.126083093714954</v>
      </c>
      <c r="N37" s="45">
        <f t="shared" ref="N37:O37" si="49">N12/$B$12*100</f>
        <v>97.8734226357235</v>
      </c>
      <c r="O37" s="45">
        <f t="shared" si="49"/>
        <v>96.868835941730509</v>
      </c>
      <c r="P37" s="45">
        <f>P12/$B$12*100</f>
        <v>96.364026879120601</v>
      </c>
      <c r="Q37" s="45">
        <f>Q12/$B$12*100</f>
        <v>96.181582420614802</v>
      </c>
      <c r="R37" s="45">
        <f>R12/$B$12*100</f>
        <v>96.691521047676289</v>
      </c>
      <c r="S37" s="43">
        <f>S12/$B$12*100</f>
        <v>98.277095673737662</v>
      </c>
      <c r="T37" s="62">
        <f t="shared" si="31"/>
        <v>98.18060174256334</v>
      </c>
    </row>
    <row r="38" spans="1:20" ht="15" thickBot="1" x14ac:dyDescent="0.35">
      <c r="A38" s="6" t="s">
        <v>9</v>
      </c>
      <c r="B38" s="11">
        <v>100</v>
      </c>
      <c r="C38" s="45">
        <f>C13/$B$13*100</f>
        <v>97.243664523619842</v>
      </c>
      <c r="D38" s="45">
        <f t="shared" ref="D38:F38" si="50">D13/$B$13*100</f>
        <v>95.794091522954062</v>
      </c>
      <c r="E38" s="45">
        <f t="shared" si="50"/>
        <v>92.870957725222127</v>
      </c>
      <c r="F38" s="45">
        <f t="shared" si="50"/>
        <v>89.513073924726299</v>
      </c>
      <c r="G38" s="45">
        <f t="shared" ref="G38:L38" si="51">G13/$B$13*100</f>
        <v>88.630556945374764</v>
      </c>
      <c r="H38" s="45">
        <f t="shared" si="51"/>
        <v>83.293891715984074</v>
      </c>
      <c r="I38" s="45">
        <f t="shared" si="51"/>
        <v>81.234144043796505</v>
      </c>
      <c r="J38" s="45">
        <f t="shared" si="51"/>
        <v>75.17741470586698</v>
      </c>
      <c r="K38" s="45">
        <f t="shared" si="51"/>
        <v>74.075447915724894</v>
      </c>
      <c r="L38" s="45">
        <f t="shared" si="51"/>
        <v>71.672021183714151</v>
      </c>
      <c r="M38" s="45">
        <f>M13/$B$13*100</f>
        <v>76.114202814204916</v>
      </c>
      <c r="N38" s="45">
        <f t="shared" ref="N38:O38" si="52">N13/$B$13*100</f>
        <v>70.923439255824135</v>
      </c>
      <c r="O38" s="45">
        <f t="shared" si="52"/>
        <v>73.100274625762907</v>
      </c>
      <c r="P38" s="45">
        <f>P13/$B$13*100</f>
        <v>75.568470291745513</v>
      </c>
      <c r="Q38" s="45">
        <f>Q13/$B$13*100</f>
        <v>71.992883634380263</v>
      </c>
      <c r="R38" s="45">
        <f>R13/$B$13*100</f>
        <v>74.046877648670915</v>
      </c>
      <c r="S38" s="43">
        <f>S13/$B$13*100</f>
        <v>72.895045082815486</v>
      </c>
      <c r="T38" s="62">
        <f t="shared" si="31"/>
        <v>80.243909268258108</v>
      </c>
    </row>
    <row r="39" spans="1:20" x14ac:dyDescent="0.3">
      <c r="A39" s="52" t="s">
        <v>26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20" x14ac:dyDescent="0.3">
      <c r="A40" s="51" t="s">
        <v>27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</row>
    <row r="41" spans="1:20" ht="15.6" x14ac:dyDescent="0.3">
      <c r="A41" s="14"/>
    </row>
  </sheetData>
  <mergeCells count="6">
    <mergeCell ref="A40:O40"/>
    <mergeCell ref="A14:O14"/>
    <mergeCell ref="A3:C3"/>
    <mergeCell ref="A16:O16"/>
    <mergeCell ref="A28:O28"/>
    <mergeCell ref="A39:O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sqref="A1:H1"/>
    </sheetView>
  </sheetViews>
  <sheetFormatPr defaultColWidth="9.109375" defaultRowHeight="8.4" x14ac:dyDescent="0.15"/>
  <cols>
    <col min="1" max="1" width="22.33203125" style="21" customWidth="1"/>
    <col min="2" max="2" width="12" style="21" customWidth="1"/>
    <col min="3" max="4" width="11.33203125" style="21" customWidth="1"/>
    <col min="5" max="5" width="0.5546875" style="21" customWidth="1"/>
    <col min="6" max="8" width="11.33203125" style="21" customWidth="1"/>
    <col min="9" max="256" width="9.109375" style="21"/>
    <col min="257" max="257" width="22.33203125" style="21" customWidth="1"/>
    <col min="258" max="258" width="12" style="21" customWidth="1"/>
    <col min="259" max="260" width="11.33203125" style="21" customWidth="1"/>
    <col min="261" max="261" width="0.5546875" style="21" customWidth="1"/>
    <col min="262" max="264" width="11.33203125" style="21" customWidth="1"/>
    <col min="265" max="512" width="9.109375" style="21"/>
    <col min="513" max="513" width="22.33203125" style="21" customWidth="1"/>
    <col min="514" max="514" width="12" style="21" customWidth="1"/>
    <col min="515" max="516" width="11.33203125" style="21" customWidth="1"/>
    <col min="517" max="517" width="0.5546875" style="21" customWidth="1"/>
    <col min="518" max="520" width="11.33203125" style="21" customWidth="1"/>
    <col min="521" max="768" width="9.109375" style="21"/>
    <col min="769" max="769" width="22.33203125" style="21" customWidth="1"/>
    <col min="770" max="770" width="12" style="21" customWidth="1"/>
    <col min="771" max="772" width="11.33203125" style="21" customWidth="1"/>
    <col min="773" max="773" width="0.5546875" style="21" customWidth="1"/>
    <col min="774" max="776" width="11.33203125" style="21" customWidth="1"/>
    <col min="777" max="1024" width="9.109375" style="21"/>
    <col min="1025" max="1025" width="22.33203125" style="21" customWidth="1"/>
    <col min="1026" max="1026" width="12" style="21" customWidth="1"/>
    <col min="1027" max="1028" width="11.33203125" style="21" customWidth="1"/>
    <col min="1029" max="1029" width="0.5546875" style="21" customWidth="1"/>
    <col min="1030" max="1032" width="11.33203125" style="21" customWidth="1"/>
    <col min="1033" max="1280" width="9.109375" style="21"/>
    <col min="1281" max="1281" width="22.33203125" style="21" customWidth="1"/>
    <col min="1282" max="1282" width="12" style="21" customWidth="1"/>
    <col min="1283" max="1284" width="11.33203125" style="21" customWidth="1"/>
    <col min="1285" max="1285" width="0.5546875" style="21" customWidth="1"/>
    <col min="1286" max="1288" width="11.33203125" style="21" customWidth="1"/>
    <col min="1289" max="1536" width="9.109375" style="21"/>
    <col min="1537" max="1537" width="22.33203125" style="21" customWidth="1"/>
    <col min="1538" max="1538" width="12" style="21" customWidth="1"/>
    <col min="1539" max="1540" width="11.33203125" style="21" customWidth="1"/>
    <col min="1541" max="1541" width="0.5546875" style="21" customWidth="1"/>
    <col min="1542" max="1544" width="11.33203125" style="21" customWidth="1"/>
    <col min="1545" max="1792" width="9.109375" style="21"/>
    <col min="1793" max="1793" width="22.33203125" style="21" customWidth="1"/>
    <col min="1794" max="1794" width="12" style="21" customWidth="1"/>
    <col min="1795" max="1796" width="11.33203125" style="21" customWidth="1"/>
    <col min="1797" max="1797" width="0.5546875" style="21" customWidth="1"/>
    <col min="1798" max="1800" width="11.33203125" style="21" customWidth="1"/>
    <col min="1801" max="2048" width="9.109375" style="21"/>
    <col min="2049" max="2049" width="22.33203125" style="21" customWidth="1"/>
    <col min="2050" max="2050" width="12" style="21" customWidth="1"/>
    <col min="2051" max="2052" width="11.33203125" style="21" customWidth="1"/>
    <col min="2053" max="2053" width="0.5546875" style="21" customWidth="1"/>
    <col min="2054" max="2056" width="11.33203125" style="21" customWidth="1"/>
    <col min="2057" max="2304" width="9.109375" style="21"/>
    <col min="2305" max="2305" width="22.33203125" style="21" customWidth="1"/>
    <col min="2306" max="2306" width="12" style="21" customWidth="1"/>
    <col min="2307" max="2308" width="11.33203125" style="21" customWidth="1"/>
    <col min="2309" max="2309" width="0.5546875" style="21" customWidth="1"/>
    <col min="2310" max="2312" width="11.33203125" style="21" customWidth="1"/>
    <col min="2313" max="2560" width="9.109375" style="21"/>
    <col min="2561" max="2561" width="22.33203125" style="21" customWidth="1"/>
    <col min="2562" max="2562" width="12" style="21" customWidth="1"/>
    <col min="2563" max="2564" width="11.33203125" style="21" customWidth="1"/>
    <col min="2565" max="2565" width="0.5546875" style="21" customWidth="1"/>
    <col min="2566" max="2568" width="11.33203125" style="21" customWidth="1"/>
    <col min="2569" max="2816" width="9.109375" style="21"/>
    <col min="2817" max="2817" width="22.33203125" style="21" customWidth="1"/>
    <col min="2818" max="2818" width="12" style="21" customWidth="1"/>
    <col min="2819" max="2820" width="11.33203125" style="21" customWidth="1"/>
    <col min="2821" max="2821" width="0.5546875" style="21" customWidth="1"/>
    <col min="2822" max="2824" width="11.33203125" style="21" customWidth="1"/>
    <col min="2825" max="3072" width="9.109375" style="21"/>
    <col min="3073" max="3073" width="22.33203125" style="21" customWidth="1"/>
    <col min="3074" max="3074" width="12" style="21" customWidth="1"/>
    <col min="3075" max="3076" width="11.33203125" style="21" customWidth="1"/>
    <col min="3077" max="3077" width="0.5546875" style="21" customWidth="1"/>
    <col min="3078" max="3080" width="11.33203125" style="21" customWidth="1"/>
    <col min="3081" max="3328" width="9.109375" style="21"/>
    <col min="3329" max="3329" width="22.33203125" style="21" customWidth="1"/>
    <col min="3330" max="3330" width="12" style="21" customWidth="1"/>
    <col min="3331" max="3332" width="11.33203125" style="21" customWidth="1"/>
    <col min="3333" max="3333" width="0.5546875" style="21" customWidth="1"/>
    <col min="3334" max="3336" width="11.33203125" style="21" customWidth="1"/>
    <col min="3337" max="3584" width="9.109375" style="21"/>
    <col min="3585" max="3585" width="22.33203125" style="21" customWidth="1"/>
    <col min="3586" max="3586" width="12" style="21" customWidth="1"/>
    <col min="3587" max="3588" width="11.33203125" style="21" customWidth="1"/>
    <col min="3589" max="3589" width="0.5546875" style="21" customWidth="1"/>
    <col min="3590" max="3592" width="11.33203125" style="21" customWidth="1"/>
    <col min="3593" max="3840" width="9.109375" style="21"/>
    <col min="3841" max="3841" width="22.33203125" style="21" customWidth="1"/>
    <col min="3842" max="3842" width="12" style="21" customWidth="1"/>
    <col min="3843" max="3844" width="11.33203125" style="21" customWidth="1"/>
    <col min="3845" max="3845" width="0.5546875" style="21" customWidth="1"/>
    <col min="3846" max="3848" width="11.33203125" style="21" customWidth="1"/>
    <col min="3849" max="4096" width="9.109375" style="21"/>
    <col min="4097" max="4097" width="22.33203125" style="21" customWidth="1"/>
    <col min="4098" max="4098" width="12" style="21" customWidth="1"/>
    <col min="4099" max="4100" width="11.33203125" style="21" customWidth="1"/>
    <col min="4101" max="4101" width="0.5546875" style="21" customWidth="1"/>
    <col min="4102" max="4104" width="11.33203125" style="21" customWidth="1"/>
    <col min="4105" max="4352" width="9.109375" style="21"/>
    <col min="4353" max="4353" width="22.33203125" style="21" customWidth="1"/>
    <col min="4354" max="4354" width="12" style="21" customWidth="1"/>
    <col min="4355" max="4356" width="11.33203125" style="21" customWidth="1"/>
    <col min="4357" max="4357" width="0.5546875" style="21" customWidth="1"/>
    <col min="4358" max="4360" width="11.33203125" style="21" customWidth="1"/>
    <col min="4361" max="4608" width="9.109375" style="21"/>
    <col min="4609" max="4609" width="22.33203125" style="21" customWidth="1"/>
    <col min="4610" max="4610" width="12" style="21" customWidth="1"/>
    <col min="4611" max="4612" width="11.33203125" style="21" customWidth="1"/>
    <col min="4613" max="4613" width="0.5546875" style="21" customWidth="1"/>
    <col min="4614" max="4616" width="11.33203125" style="21" customWidth="1"/>
    <col min="4617" max="4864" width="9.109375" style="21"/>
    <col min="4865" max="4865" width="22.33203125" style="21" customWidth="1"/>
    <col min="4866" max="4866" width="12" style="21" customWidth="1"/>
    <col min="4867" max="4868" width="11.33203125" style="21" customWidth="1"/>
    <col min="4869" max="4869" width="0.5546875" style="21" customWidth="1"/>
    <col min="4870" max="4872" width="11.33203125" style="21" customWidth="1"/>
    <col min="4873" max="5120" width="9.109375" style="21"/>
    <col min="5121" max="5121" width="22.33203125" style="21" customWidth="1"/>
    <col min="5122" max="5122" width="12" style="21" customWidth="1"/>
    <col min="5123" max="5124" width="11.33203125" style="21" customWidth="1"/>
    <col min="5125" max="5125" width="0.5546875" style="21" customWidth="1"/>
    <col min="5126" max="5128" width="11.33203125" style="21" customWidth="1"/>
    <col min="5129" max="5376" width="9.109375" style="21"/>
    <col min="5377" max="5377" width="22.33203125" style="21" customWidth="1"/>
    <col min="5378" max="5378" width="12" style="21" customWidth="1"/>
    <col min="5379" max="5380" width="11.33203125" style="21" customWidth="1"/>
    <col min="5381" max="5381" width="0.5546875" style="21" customWidth="1"/>
    <col min="5382" max="5384" width="11.33203125" style="21" customWidth="1"/>
    <col min="5385" max="5632" width="9.109375" style="21"/>
    <col min="5633" max="5633" width="22.33203125" style="21" customWidth="1"/>
    <col min="5634" max="5634" width="12" style="21" customWidth="1"/>
    <col min="5635" max="5636" width="11.33203125" style="21" customWidth="1"/>
    <col min="5637" max="5637" width="0.5546875" style="21" customWidth="1"/>
    <col min="5638" max="5640" width="11.33203125" style="21" customWidth="1"/>
    <col min="5641" max="5888" width="9.109375" style="21"/>
    <col min="5889" max="5889" width="22.33203125" style="21" customWidth="1"/>
    <col min="5890" max="5890" width="12" style="21" customWidth="1"/>
    <col min="5891" max="5892" width="11.33203125" style="21" customWidth="1"/>
    <col min="5893" max="5893" width="0.5546875" style="21" customWidth="1"/>
    <col min="5894" max="5896" width="11.33203125" style="21" customWidth="1"/>
    <col min="5897" max="6144" width="9.109375" style="21"/>
    <col min="6145" max="6145" width="22.33203125" style="21" customWidth="1"/>
    <col min="6146" max="6146" width="12" style="21" customWidth="1"/>
    <col min="6147" max="6148" width="11.33203125" style="21" customWidth="1"/>
    <col min="6149" max="6149" width="0.5546875" style="21" customWidth="1"/>
    <col min="6150" max="6152" width="11.33203125" style="21" customWidth="1"/>
    <col min="6153" max="6400" width="9.109375" style="21"/>
    <col min="6401" max="6401" width="22.33203125" style="21" customWidth="1"/>
    <col min="6402" max="6402" width="12" style="21" customWidth="1"/>
    <col min="6403" max="6404" width="11.33203125" style="21" customWidth="1"/>
    <col min="6405" max="6405" width="0.5546875" style="21" customWidth="1"/>
    <col min="6406" max="6408" width="11.33203125" style="21" customWidth="1"/>
    <col min="6409" max="6656" width="9.109375" style="21"/>
    <col min="6657" max="6657" width="22.33203125" style="21" customWidth="1"/>
    <col min="6658" max="6658" width="12" style="21" customWidth="1"/>
    <col min="6659" max="6660" width="11.33203125" style="21" customWidth="1"/>
    <col min="6661" max="6661" width="0.5546875" style="21" customWidth="1"/>
    <col min="6662" max="6664" width="11.33203125" style="21" customWidth="1"/>
    <col min="6665" max="6912" width="9.109375" style="21"/>
    <col min="6913" max="6913" width="22.33203125" style="21" customWidth="1"/>
    <col min="6914" max="6914" width="12" style="21" customWidth="1"/>
    <col min="6915" max="6916" width="11.33203125" style="21" customWidth="1"/>
    <col min="6917" max="6917" width="0.5546875" style="21" customWidth="1"/>
    <col min="6918" max="6920" width="11.33203125" style="21" customWidth="1"/>
    <col min="6921" max="7168" width="9.109375" style="21"/>
    <col min="7169" max="7169" width="22.33203125" style="21" customWidth="1"/>
    <col min="7170" max="7170" width="12" style="21" customWidth="1"/>
    <col min="7171" max="7172" width="11.33203125" style="21" customWidth="1"/>
    <col min="7173" max="7173" width="0.5546875" style="21" customWidth="1"/>
    <col min="7174" max="7176" width="11.33203125" style="21" customWidth="1"/>
    <col min="7177" max="7424" width="9.109375" style="21"/>
    <col min="7425" max="7425" width="22.33203125" style="21" customWidth="1"/>
    <col min="7426" max="7426" width="12" style="21" customWidth="1"/>
    <col min="7427" max="7428" width="11.33203125" style="21" customWidth="1"/>
    <col min="7429" max="7429" width="0.5546875" style="21" customWidth="1"/>
    <col min="7430" max="7432" width="11.33203125" style="21" customWidth="1"/>
    <col min="7433" max="7680" width="9.109375" style="21"/>
    <col min="7681" max="7681" width="22.33203125" style="21" customWidth="1"/>
    <col min="7682" max="7682" width="12" style="21" customWidth="1"/>
    <col min="7683" max="7684" width="11.33203125" style="21" customWidth="1"/>
    <col min="7685" max="7685" width="0.5546875" style="21" customWidth="1"/>
    <col min="7686" max="7688" width="11.33203125" style="21" customWidth="1"/>
    <col min="7689" max="7936" width="9.109375" style="21"/>
    <col min="7937" max="7937" width="22.33203125" style="21" customWidth="1"/>
    <col min="7938" max="7938" width="12" style="21" customWidth="1"/>
    <col min="7939" max="7940" width="11.33203125" style="21" customWidth="1"/>
    <col min="7941" max="7941" width="0.5546875" style="21" customWidth="1"/>
    <col min="7942" max="7944" width="11.33203125" style="21" customWidth="1"/>
    <col min="7945" max="8192" width="9.109375" style="21"/>
    <col min="8193" max="8193" width="22.33203125" style="21" customWidth="1"/>
    <col min="8194" max="8194" width="12" style="21" customWidth="1"/>
    <col min="8195" max="8196" width="11.33203125" style="21" customWidth="1"/>
    <col min="8197" max="8197" width="0.5546875" style="21" customWidth="1"/>
    <col min="8198" max="8200" width="11.33203125" style="21" customWidth="1"/>
    <col min="8201" max="8448" width="9.109375" style="21"/>
    <col min="8449" max="8449" width="22.33203125" style="21" customWidth="1"/>
    <col min="8450" max="8450" width="12" style="21" customWidth="1"/>
    <col min="8451" max="8452" width="11.33203125" style="21" customWidth="1"/>
    <col min="8453" max="8453" width="0.5546875" style="21" customWidth="1"/>
    <col min="8454" max="8456" width="11.33203125" style="21" customWidth="1"/>
    <col min="8457" max="8704" width="9.109375" style="21"/>
    <col min="8705" max="8705" width="22.33203125" style="21" customWidth="1"/>
    <col min="8706" max="8706" width="12" style="21" customWidth="1"/>
    <col min="8707" max="8708" width="11.33203125" style="21" customWidth="1"/>
    <col min="8709" max="8709" width="0.5546875" style="21" customWidth="1"/>
    <col min="8710" max="8712" width="11.33203125" style="21" customWidth="1"/>
    <col min="8713" max="8960" width="9.109375" style="21"/>
    <col min="8961" max="8961" width="22.33203125" style="21" customWidth="1"/>
    <col min="8962" max="8962" width="12" style="21" customWidth="1"/>
    <col min="8963" max="8964" width="11.33203125" style="21" customWidth="1"/>
    <col min="8965" max="8965" width="0.5546875" style="21" customWidth="1"/>
    <col min="8966" max="8968" width="11.33203125" style="21" customWidth="1"/>
    <col min="8969" max="9216" width="9.109375" style="21"/>
    <col min="9217" max="9217" width="22.33203125" style="21" customWidth="1"/>
    <col min="9218" max="9218" width="12" style="21" customWidth="1"/>
    <col min="9219" max="9220" width="11.33203125" style="21" customWidth="1"/>
    <col min="9221" max="9221" width="0.5546875" style="21" customWidth="1"/>
    <col min="9222" max="9224" width="11.33203125" style="21" customWidth="1"/>
    <col min="9225" max="9472" width="9.109375" style="21"/>
    <col min="9473" max="9473" width="22.33203125" style="21" customWidth="1"/>
    <col min="9474" max="9474" width="12" style="21" customWidth="1"/>
    <col min="9475" max="9476" width="11.33203125" style="21" customWidth="1"/>
    <col min="9477" max="9477" width="0.5546875" style="21" customWidth="1"/>
    <col min="9478" max="9480" width="11.33203125" style="21" customWidth="1"/>
    <col min="9481" max="9728" width="9.109375" style="21"/>
    <col min="9729" max="9729" width="22.33203125" style="21" customWidth="1"/>
    <col min="9730" max="9730" width="12" style="21" customWidth="1"/>
    <col min="9731" max="9732" width="11.33203125" style="21" customWidth="1"/>
    <col min="9733" max="9733" width="0.5546875" style="21" customWidth="1"/>
    <col min="9734" max="9736" width="11.33203125" style="21" customWidth="1"/>
    <col min="9737" max="9984" width="9.109375" style="21"/>
    <col min="9985" max="9985" width="22.33203125" style="21" customWidth="1"/>
    <col min="9986" max="9986" width="12" style="21" customWidth="1"/>
    <col min="9987" max="9988" width="11.33203125" style="21" customWidth="1"/>
    <col min="9989" max="9989" width="0.5546875" style="21" customWidth="1"/>
    <col min="9990" max="9992" width="11.33203125" style="21" customWidth="1"/>
    <col min="9993" max="10240" width="9.109375" style="21"/>
    <col min="10241" max="10241" width="22.33203125" style="21" customWidth="1"/>
    <col min="10242" max="10242" width="12" style="21" customWidth="1"/>
    <col min="10243" max="10244" width="11.33203125" style="21" customWidth="1"/>
    <col min="10245" max="10245" width="0.5546875" style="21" customWidth="1"/>
    <col min="10246" max="10248" width="11.33203125" style="21" customWidth="1"/>
    <col min="10249" max="10496" width="9.109375" style="21"/>
    <col min="10497" max="10497" width="22.33203125" style="21" customWidth="1"/>
    <col min="10498" max="10498" width="12" style="21" customWidth="1"/>
    <col min="10499" max="10500" width="11.33203125" style="21" customWidth="1"/>
    <col min="10501" max="10501" width="0.5546875" style="21" customWidth="1"/>
    <col min="10502" max="10504" width="11.33203125" style="21" customWidth="1"/>
    <col min="10505" max="10752" width="9.109375" style="21"/>
    <col min="10753" max="10753" width="22.33203125" style="21" customWidth="1"/>
    <col min="10754" max="10754" width="12" style="21" customWidth="1"/>
    <col min="10755" max="10756" width="11.33203125" style="21" customWidth="1"/>
    <col min="10757" max="10757" width="0.5546875" style="21" customWidth="1"/>
    <col min="10758" max="10760" width="11.33203125" style="21" customWidth="1"/>
    <col min="10761" max="11008" width="9.109375" style="21"/>
    <col min="11009" max="11009" width="22.33203125" style="21" customWidth="1"/>
    <col min="11010" max="11010" width="12" style="21" customWidth="1"/>
    <col min="11011" max="11012" width="11.33203125" style="21" customWidth="1"/>
    <col min="11013" max="11013" width="0.5546875" style="21" customWidth="1"/>
    <col min="11014" max="11016" width="11.33203125" style="21" customWidth="1"/>
    <col min="11017" max="11264" width="9.109375" style="21"/>
    <col min="11265" max="11265" width="22.33203125" style="21" customWidth="1"/>
    <col min="11266" max="11266" width="12" style="21" customWidth="1"/>
    <col min="11267" max="11268" width="11.33203125" style="21" customWidth="1"/>
    <col min="11269" max="11269" width="0.5546875" style="21" customWidth="1"/>
    <col min="11270" max="11272" width="11.33203125" style="21" customWidth="1"/>
    <col min="11273" max="11520" width="9.109375" style="21"/>
    <col min="11521" max="11521" width="22.33203125" style="21" customWidth="1"/>
    <col min="11522" max="11522" width="12" style="21" customWidth="1"/>
    <col min="11523" max="11524" width="11.33203125" style="21" customWidth="1"/>
    <col min="11525" max="11525" width="0.5546875" style="21" customWidth="1"/>
    <col min="11526" max="11528" width="11.33203125" style="21" customWidth="1"/>
    <col min="11529" max="11776" width="9.109375" style="21"/>
    <col min="11777" max="11777" width="22.33203125" style="21" customWidth="1"/>
    <col min="11778" max="11778" width="12" style="21" customWidth="1"/>
    <col min="11779" max="11780" width="11.33203125" style="21" customWidth="1"/>
    <col min="11781" max="11781" width="0.5546875" style="21" customWidth="1"/>
    <col min="11782" max="11784" width="11.33203125" style="21" customWidth="1"/>
    <col min="11785" max="12032" width="9.109375" style="21"/>
    <col min="12033" max="12033" width="22.33203125" style="21" customWidth="1"/>
    <col min="12034" max="12034" width="12" style="21" customWidth="1"/>
    <col min="12035" max="12036" width="11.33203125" style="21" customWidth="1"/>
    <col min="12037" max="12037" width="0.5546875" style="21" customWidth="1"/>
    <col min="12038" max="12040" width="11.33203125" style="21" customWidth="1"/>
    <col min="12041" max="12288" width="9.109375" style="21"/>
    <col min="12289" max="12289" width="22.33203125" style="21" customWidth="1"/>
    <col min="12290" max="12290" width="12" style="21" customWidth="1"/>
    <col min="12291" max="12292" width="11.33203125" style="21" customWidth="1"/>
    <col min="12293" max="12293" width="0.5546875" style="21" customWidth="1"/>
    <col min="12294" max="12296" width="11.33203125" style="21" customWidth="1"/>
    <col min="12297" max="12544" width="9.109375" style="21"/>
    <col min="12545" max="12545" width="22.33203125" style="21" customWidth="1"/>
    <col min="12546" max="12546" width="12" style="21" customWidth="1"/>
    <col min="12547" max="12548" width="11.33203125" style="21" customWidth="1"/>
    <col min="12549" max="12549" width="0.5546875" style="21" customWidth="1"/>
    <col min="12550" max="12552" width="11.33203125" style="21" customWidth="1"/>
    <col min="12553" max="12800" width="9.109375" style="21"/>
    <col min="12801" max="12801" width="22.33203125" style="21" customWidth="1"/>
    <col min="12802" max="12802" width="12" style="21" customWidth="1"/>
    <col min="12803" max="12804" width="11.33203125" style="21" customWidth="1"/>
    <col min="12805" max="12805" width="0.5546875" style="21" customWidth="1"/>
    <col min="12806" max="12808" width="11.33203125" style="21" customWidth="1"/>
    <col min="12809" max="13056" width="9.109375" style="21"/>
    <col min="13057" max="13057" width="22.33203125" style="21" customWidth="1"/>
    <col min="13058" max="13058" width="12" style="21" customWidth="1"/>
    <col min="13059" max="13060" width="11.33203125" style="21" customWidth="1"/>
    <col min="13061" max="13061" width="0.5546875" style="21" customWidth="1"/>
    <col min="13062" max="13064" width="11.33203125" style="21" customWidth="1"/>
    <col min="13065" max="13312" width="9.109375" style="21"/>
    <col min="13313" max="13313" width="22.33203125" style="21" customWidth="1"/>
    <col min="13314" max="13314" width="12" style="21" customWidth="1"/>
    <col min="13315" max="13316" width="11.33203125" style="21" customWidth="1"/>
    <col min="13317" max="13317" width="0.5546875" style="21" customWidth="1"/>
    <col min="13318" max="13320" width="11.33203125" style="21" customWidth="1"/>
    <col min="13321" max="13568" width="9.109375" style="21"/>
    <col min="13569" max="13569" width="22.33203125" style="21" customWidth="1"/>
    <col min="13570" max="13570" width="12" style="21" customWidth="1"/>
    <col min="13571" max="13572" width="11.33203125" style="21" customWidth="1"/>
    <col min="13573" max="13573" width="0.5546875" style="21" customWidth="1"/>
    <col min="13574" max="13576" width="11.33203125" style="21" customWidth="1"/>
    <col min="13577" max="13824" width="9.109375" style="21"/>
    <col min="13825" max="13825" width="22.33203125" style="21" customWidth="1"/>
    <col min="13826" max="13826" width="12" style="21" customWidth="1"/>
    <col min="13827" max="13828" width="11.33203125" style="21" customWidth="1"/>
    <col min="13829" max="13829" width="0.5546875" style="21" customWidth="1"/>
    <col min="13830" max="13832" width="11.33203125" style="21" customWidth="1"/>
    <col min="13833" max="14080" width="9.109375" style="21"/>
    <col min="14081" max="14081" width="22.33203125" style="21" customWidth="1"/>
    <col min="14082" max="14082" width="12" style="21" customWidth="1"/>
    <col min="14083" max="14084" width="11.33203125" style="21" customWidth="1"/>
    <col min="14085" max="14085" width="0.5546875" style="21" customWidth="1"/>
    <col min="14086" max="14088" width="11.33203125" style="21" customWidth="1"/>
    <col min="14089" max="14336" width="9.109375" style="21"/>
    <col min="14337" max="14337" width="22.33203125" style="21" customWidth="1"/>
    <col min="14338" max="14338" width="12" style="21" customWidth="1"/>
    <col min="14339" max="14340" width="11.33203125" style="21" customWidth="1"/>
    <col min="14341" max="14341" width="0.5546875" style="21" customWidth="1"/>
    <col min="14342" max="14344" width="11.33203125" style="21" customWidth="1"/>
    <col min="14345" max="14592" width="9.109375" style="21"/>
    <col min="14593" max="14593" width="22.33203125" style="21" customWidth="1"/>
    <col min="14594" max="14594" width="12" style="21" customWidth="1"/>
    <col min="14595" max="14596" width="11.33203125" style="21" customWidth="1"/>
    <col min="14597" max="14597" width="0.5546875" style="21" customWidth="1"/>
    <col min="14598" max="14600" width="11.33203125" style="21" customWidth="1"/>
    <col min="14601" max="14848" width="9.109375" style="21"/>
    <col min="14849" max="14849" width="22.33203125" style="21" customWidth="1"/>
    <col min="14850" max="14850" width="12" style="21" customWidth="1"/>
    <col min="14851" max="14852" width="11.33203125" style="21" customWidth="1"/>
    <col min="14853" max="14853" width="0.5546875" style="21" customWidth="1"/>
    <col min="14854" max="14856" width="11.33203125" style="21" customWidth="1"/>
    <col min="14857" max="15104" width="9.109375" style="21"/>
    <col min="15105" max="15105" width="22.33203125" style="21" customWidth="1"/>
    <col min="15106" max="15106" width="12" style="21" customWidth="1"/>
    <col min="15107" max="15108" width="11.33203125" style="21" customWidth="1"/>
    <col min="15109" max="15109" width="0.5546875" style="21" customWidth="1"/>
    <col min="15110" max="15112" width="11.33203125" style="21" customWidth="1"/>
    <col min="15113" max="15360" width="9.109375" style="21"/>
    <col min="15361" max="15361" width="22.33203125" style="21" customWidth="1"/>
    <col min="15362" max="15362" width="12" style="21" customWidth="1"/>
    <col min="15363" max="15364" width="11.33203125" style="21" customWidth="1"/>
    <col min="15365" max="15365" width="0.5546875" style="21" customWidth="1"/>
    <col min="15366" max="15368" width="11.33203125" style="21" customWidth="1"/>
    <col min="15369" max="15616" width="9.109375" style="21"/>
    <col min="15617" max="15617" width="22.33203125" style="21" customWidth="1"/>
    <col min="15618" max="15618" width="12" style="21" customWidth="1"/>
    <col min="15619" max="15620" width="11.33203125" style="21" customWidth="1"/>
    <col min="15621" max="15621" width="0.5546875" style="21" customWidth="1"/>
    <col min="15622" max="15624" width="11.33203125" style="21" customWidth="1"/>
    <col min="15625" max="15872" width="9.109375" style="21"/>
    <col min="15873" max="15873" width="22.33203125" style="21" customWidth="1"/>
    <col min="15874" max="15874" width="12" style="21" customWidth="1"/>
    <col min="15875" max="15876" width="11.33203125" style="21" customWidth="1"/>
    <col min="15877" max="15877" width="0.5546875" style="21" customWidth="1"/>
    <col min="15878" max="15880" width="11.33203125" style="21" customWidth="1"/>
    <col min="15881" max="16128" width="9.109375" style="21"/>
    <col min="16129" max="16129" width="22.33203125" style="21" customWidth="1"/>
    <col min="16130" max="16130" width="12" style="21" customWidth="1"/>
    <col min="16131" max="16132" width="11.33203125" style="21" customWidth="1"/>
    <col min="16133" max="16133" width="0.5546875" style="21" customWidth="1"/>
    <col min="16134" max="16136" width="11.33203125" style="21" customWidth="1"/>
    <col min="16137" max="16384" width="9.109375" style="21"/>
  </cols>
  <sheetData>
    <row r="1" spans="1:9" ht="17.399999999999999" x14ac:dyDescent="0.3">
      <c r="A1" s="54" t="s">
        <v>32</v>
      </c>
      <c r="B1" s="54"/>
      <c r="C1" s="54"/>
      <c r="D1" s="54"/>
      <c r="E1" s="54"/>
      <c r="F1" s="54"/>
      <c r="G1" s="54"/>
      <c r="H1" s="54"/>
      <c r="I1" s="20"/>
    </row>
    <row r="2" spans="1:9" s="22" customFormat="1" ht="9" customHeight="1" x14ac:dyDescent="0.2"/>
    <row r="3" spans="1:9" s="22" customFormat="1" ht="9" customHeight="1" x14ac:dyDescent="0.2"/>
    <row r="4" spans="1:9" s="22" customFormat="1" ht="9" customHeight="1" x14ac:dyDescent="0.2"/>
    <row r="5" spans="1:9" ht="12" x14ac:dyDescent="0.25">
      <c r="A5" s="23" t="s">
        <v>33</v>
      </c>
    </row>
    <row r="6" spans="1:9" x14ac:dyDescent="0.15">
      <c r="E6" s="24"/>
    </row>
    <row r="7" spans="1:9" ht="15" customHeight="1" x14ac:dyDescent="0.15">
      <c r="A7" s="55" t="s">
        <v>34</v>
      </c>
      <c r="B7" s="25" t="s">
        <v>35</v>
      </c>
      <c r="C7" s="26"/>
      <c r="D7" s="26"/>
      <c r="E7" s="27"/>
      <c r="F7" s="25" t="s">
        <v>36</v>
      </c>
      <c r="G7" s="26"/>
      <c r="H7" s="26"/>
    </row>
    <row r="8" spans="1:9" ht="15" customHeight="1" x14ac:dyDescent="0.15">
      <c r="A8" s="56"/>
      <c r="B8" s="28" t="s">
        <v>37</v>
      </c>
      <c r="C8" s="28" t="s">
        <v>3</v>
      </c>
      <c r="D8" s="28" t="s">
        <v>4</v>
      </c>
      <c r="E8" s="28"/>
      <c r="F8" s="28" t="s">
        <v>37</v>
      </c>
      <c r="G8" s="28" t="s">
        <v>3</v>
      </c>
      <c r="H8" s="28" t="s">
        <v>4</v>
      </c>
    </row>
    <row r="10" spans="1:9" x14ac:dyDescent="0.15">
      <c r="A10" s="29">
        <v>2013</v>
      </c>
      <c r="B10" s="30">
        <v>181660</v>
      </c>
      <c r="C10" s="30">
        <v>3401</v>
      </c>
      <c r="D10" s="30">
        <v>258093</v>
      </c>
      <c r="E10" s="30"/>
      <c r="F10" s="30">
        <v>3161</v>
      </c>
      <c r="G10" s="30">
        <v>3401</v>
      </c>
      <c r="H10" s="30">
        <v>2274</v>
      </c>
    </row>
    <row r="11" spans="1:9" x14ac:dyDescent="0.15">
      <c r="A11" s="29">
        <v>2014</v>
      </c>
      <c r="B11" s="30">
        <v>177031</v>
      </c>
      <c r="C11" s="30">
        <v>3381</v>
      </c>
      <c r="D11" s="30">
        <v>251147</v>
      </c>
      <c r="E11" s="30"/>
      <c r="F11" s="30">
        <v>3175</v>
      </c>
      <c r="G11" s="30">
        <v>3381</v>
      </c>
      <c r="H11" s="30">
        <v>2355</v>
      </c>
    </row>
    <row r="12" spans="1:9" x14ac:dyDescent="0.15">
      <c r="A12" s="29">
        <v>2015</v>
      </c>
      <c r="B12" s="30">
        <v>174539</v>
      </c>
      <c r="C12" s="30">
        <v>3428</v>
      </c>
      <c r="D12" s="30">
        <v>246920</v>
      </c>
      <c r="E12" s="30"/>
      <c r="F12" s="30">
        <v>3236</v>
      </c>
      <c r="G12" s="30">
        <v>3428</v>
      </c>
      <c r="H12" s="30">
        <v>2273</v>
      </c>
    </row>
    <row r="13" spans="1:9" x14ac:dyDescent="0.15">
      <c r="A13" s="31">
        <v>2016</v>
      </c>
      <c r="B13" s="30">
        <v>175791</v>
      </c>
      <c r="C13" s="30">
        <v>3283</v>
      </c>
      <c r="D13" s="30">
        <v>249175</v>
      </c>
      <c r="E13" s="30"/>
      <c r="F13" s="30">
        <v>3105</v>
      </c>
      <c r="G13" s="30">
        <v>3283</v>
      </c>
      <c r="H13" s="30">
        <v>2242</v>
      </c>
    </row>
    <row r="14" spans="1:9" x14ac:dyDescent="0.15">
      <c r="A14" s="32"/>
    </row>
    <row r="15" spans="1:9" x14ac:dyDescent="0.15">
      <c r="A15" s="33" t="s">
        <v>38</v>
      </c>
      <c r="B15" s="34"/>
      <c r="C15" s="34"/>
      <c r="D15" s="34"/>
      <c r="E15" s="34"/>
      <c r="F15" s="34"/>
      <c r="G15" s="34"/>
      <c r="H15" s="34"/>
    </row>
    <row r="17" spans="1:8" x14ac:dyDescent="0.15">
      <c r="A17" s="33" t="s">
        <v>39</v>
      </c>
      <c r="B17" s="34"/>
      <c r="C17" s="34"/>
      <c r="D17" s="34"/>
      <c r="E17" s="34"/>
      <c r="F17" s="34"/>
      <c r="G17" s="34"/>
      <c r="H17" s="34"/>
    </row>
    <row r="18" spans="1:8" x14ac:dyDescent="0.15">
      <c r="A18" s="33"/>
      <c r="B18" s="34"/>
      <c r="C18" s="34"/>
      <c r="D18" s="34"/>
      <c r="E18" s="34"/>
      <c r="F18" s="34"/>
      <c r="G18" s="34"/>
      <c r="H18" s="34"/>
    </row>
    <row r="19" spans="1:8" x14ac:dyDescent="0.15">
      <c r="A19" s="35" t="s">
        <v>40</v>
      </c>
      <c r="B19" s="36">
        <v>4276</v>
      </c>
      <c r="C19" s="36">
        <v>123</v>
      </c>
      <c r="D19" s="36">
        <v>5028</v>
      </c>
      <c r="E19" s="36"/>
      <c r="F19" s="36">
        <v>119</v>
      </c>
      <c r="G19" s="36">
        <v>123</v>
      </c>
      <c r="H19" s="36">
        <v>42</v>
      </c>
    </row>
    <row r="20" spans="1:8" x14ac:dyDescent="0.15">
      <c r="A20" s="35" t="s">
        <v>41</v>
      </c>
      <c r="B20" s="36">
        <v>3851</v>
      </c>
      <c r="C20" s="36">
        <v>115</v>
      </c>
      <c r="D20" s="36">
        <v>4506</v>
      </c>
      <c r="E20" s="36"/>
      <c r="F20" s="36">
        <v>111</v>
      </c>
      <c r="G20" s="36">
        <v>115</v>
      </c>
      <c r="H20" s="36">
        <v>30</v>
      </c>
    </row>
    <row r="21" spans="1:8" x14ac:dyDescent="0.15">
      <c r="A21" s="35" t="s">
        <v>42</v>
      </c>
      <c r="B21" s="36">
        <v>3699</v>
      </c>
      <c r="C21" s="36">
        <v>107</v>
      </c>
      <c r="D21" s="36">
        <v>4353</v>
      </c>
      <c r="E21" s="36"/>
      <c r="F21" s="36">
        <v>98</v>
      </c>
      <c r="G21" s="36">
        <v>107</v>
      </c>
      <c r="H21" s="36">
        <v>39</v>
      </c>
    </row>
    <row r="22" spans="1:8" x14ac:dyDescent="0.15">
      <c r="A22" s="35" t="s">
        <v>43</v>
      </c>
      <c r="B22" s="36">
        <v>3803</v>
      </c>
      <c r="C22" s="36">
        <v>124</v>
      </c>
      <c r="D22" s="36">
        <v>4422</v>
      </c>
      <c r="E22" s="36"/>
      <c r="F22" s="36">
        <v>123</v>
      </c>
      <c r="G22" s="36">
        <v>124</v>
      </c>
      <c r="H22" s="36">
        <v>41</v>
      </c>
    </row>
    <row r="23" spans="1:8" x14ac:dyDescent="0.15">
      <c r="A23" s="35" t="s">
        <v>44</v>
      </c>
      <c r="B23" s="36">
        <v>4189</v>
      </c>
      <c r="C23" s="36">
        <v>119</v>
      </c>
      <c r="D23" s="36">
        <v>4836</v>
      </c>
      <c r="E23" s="36"/>
      <c r="F23" s="36">
        <v>118</v>
      </c>
      <c r="G23" s="36">
        <v>119</v>
      </c>
      <c r="H23" s="36">
        <v>29</v>
      </c>
    </row>
    <row r="24" spans="1:8" x14ac:dyDescent="0.15">
      <c r="A24" s="35" t="s">
        <v>45</v>
      </c>
      <c r="B24" s="36">
        <v>4073</v>
      </c>
      <c r="C24" s="36">
        <v>115</v>
      </c>
      <c r="D24" s="36">
        <v>4881</v>
      </c>
      <c r="E24" s="36"/>
      <c r="F24" s="36">
        <v>114</v>
      </c>
      <c r="G24" s="36">
        <v>115</v>
      </c>
      <c r="H24" s="36">
        <v>46</v>
      </c>
    </row>
    <row r="25" spans="1:8" x14ac:dyDescent="0.15">
      <c r="A25" s="35" t="s">
        <v>46</v>
      </c>
      <c r="B25" s="36">
        <v>4375</v>
      </c>
      <c r="C25" s="36">
        <v>138</v>
      </c>
      <c r="D25" s="36">
        <v>5184</v>
      </c>
      <c r="E25" s="36"/>
      <c r="F25" s="36">
        <v>131</v>
      </c>
      <c r="G25" s="36">
        <v>138</v>
      </c>
      <c r="H25" s="36">
        <v>52</v>
      </c>
    </row>
    <row r="26" spans="1:8" x14ac:dyDescent="0.15">
      <c r="A26" s="35" t="s">
        <v>47</v>
      </c>
      <c r="B26" s="36">
        <v>3725</v>
      </c>
      <c r="C26" s="36">
        <v>149</v>
      </c>
      <c r="D26" s="36">
        <v>4525</v>
      </c>
      <c r="E26" s="36"/>
      <c r="F26" s="36">
        <v>145</v>
      </c>
      <c r="G26" s="36">
        <v>149</v>
      </c>
      <c r="H26" s="36">
        <v>59</v>
      </c>
    </row>
    <row r="27" spans="1:8" x14ac:dyDescent="0.15">
      <c r="A27" s="35" t="s">
        <v>48</v>
      </c>
      <c r="B27" s="36">
        <v>3924</v>
      </c>
      <c r="C27" s="36">
        <v>131</v>
      </c>
      <c r="D27" s="36">
        <v>4515</v>
      </c>
      <c r="E27" s="36"/>
      <c r="F27" s="36">
        <v>127</v>
      </c>
      <c r="G27" s="36">
        <v>131</v>
      </c>
      <c r="H27" s="36">
        <v>26</v>
      </c>
    </row>
    <row r="28" spans="1:8" x14ac:dyDescent="0.15">
      <c r="A28" s="35" t="s">
        <v>49</v>
      </c>
      <c r="B28" s="36">
        <v>4403</v>
      </c>
      <c r="C28" s="36">
        <v>129</v>
      </c>
      <c r="D28" s="36">
        <v>5106</v>
      </c>
      <c r="E28" s="36"/>
      <c r="F28" s="36">
        <v>125</v>
      </c>
      <c r="G28" s="36">
        <v>129</v>
      </c>
      <c r="H28" s="36">
        <v>46</v>
      </c>
    </row>
    <row r="29" spans="1:8" x14ac:dyDescent="0.15">
      <c r="A29" s="35" t="s">
        <v>50</v>
      </c>
      <c r="B29" s="36">
        <v>4418</v>
      </c>
      <c r="C29" s="36">
        <v>138</v>
      </c>
      <c r="D29" s="36">
        <v>5089</v>
      </c>
      <c r="E29" s="36"/>
      <c r="F29" s="36">
        <v>130</v>
      </c>
      <c r="G29" s="36">
        <v>138</v>
      </c>
      <c r="H29" s="36">
        <v>31</v>
      </c>
    </row>
    <row r="30" spans="1:8" x14ac:dyDescent="0.15">
      <c r="A30" s="35" t="s">
        <v>51</v>
      </c>
      <c r="B30" s="36">
        <v>4181</v>
      </c>
      <c r="C30" s="36">
        <v>107</v>
      </c>
      <c r="D30" s="36">
        <v>4789</v>
      </c>
      <c r="E30" s="36"/>
      <c r="F30" s="36">
        <v>106</v>
      </c>
      <c r="G30" s="36">
        <v>107</v>
      </c>
      <c r="H30" s="36">
        <v>29</v>
      </c>
    </row>
    <row r="31" spans="1:8" x14ac:dyDescent="0.15">
      <c r="A31" s="37" t="s">
        <v>52</v>
      </c>
      <c r="B31" s="38">
        <v>48917</v>
      </c>
      <c r="C31" s="38">
        <v>1495</v>
      </c>
      <c r="D31" s="38">
        <v>57234</v>
      </c>
      <c r="E31" s="38"/>
      <c r="F31" s="38">
        <v>1447</v>
      </c>
      <c r="G31" s="38">
        <v>1495</v>
      </c>
      <c r="H31" s="38">
        <v>470</v>
      </c>
    </row>
    <row r="32" spans="1:8" x14ac:dyDescent="0.15">
      <c r="A32" s="39"/>
      <c r="B32" s="36"/>
      <c r="C32" s="36"/>
      <c r="D32" s="36"/>
      <c r="E32" s="36"/>
      <c r="F32" s="36"/>
      <c r="G32" s="36"/>
      <c r="H32" s="36"/>
    </row>
    <row r="33" spans="1:8" x14ac:dyDescent="0.15">
      <c r="A33" s="57" t="s">
        <v>53</v>
      </c>
      <c r="B33" s="57"/>
      <c r="C33" s="57"/>
      <c r="D33" s="57"/>
      <c r="E33" s="57"/>
      <c r="F33" s="57"/>
      <c r="G33" s="57"/>
      <c r="H33" s="57"/>
    </row>
    <row r="34" spans="1:8" x14ac:dyDescent="0.15">
      <c r="A34" s="39"/>
      <c r="B34" s="36"/>
      <c r="C34" s="36"/>
      <c r="D34" s="36"/>
      <c r="E34" s="36"/>
      <c r="F34" s="36"/>
      <c r="G34" s="36"/>
      <c r="H34" s="36"/>
    </row>
    <row r="35" spans="1:8" x14ac:dyDescent="0.15">
      <c r="A35" s="35" t="s">
        <v>40</v>
      </c>
      <c r="B35" s="36">
        <v>8667</v>
      </c>
      <c r="C35" s="36">
        <v>107</v>
      </c>
      <c r="D35" s="36">
        <v>13660</v>
      </c>
      <c r="E35" s="36"/>
      <c r="F35" s="36">
        <v>100</v>
      </c>
      <c r="G35" s="36">
        <v>107</v>
      </c>
      <c r="H35" s="36">
        <v>109</v>
      </c>
    </row>
    <row r="36" spans="1:8" x14ac:dyDescent="0.15">
      <c r="A36" s="35" t="s">
        <v>41</v>
      </c>
      <c r="B36" s="36">
        <v>8918</v>
      </c>
      <c r="C36" s="36">
        <v>126</v>
      </c>
      <c r="D36" s="36">
        <v>13681</v>
      </c>
      <c r="E36" s="36"/>
      <c r="F36" s="36">
        <v>114</v>
      </c>
      <c r="G36" s="36">
        <v>126</v>
      </c>
      <c r="H36" s="36">
        <v>106</v>
      </c>
    </row>
    <row r="37" spans="1:8" x14ac:dyDescent="0.15">
      <c r="A37" s="35" t="s">
        <v>42</v>
      </c>
      <c r="B37" s="36">
        <v>9800</v>
      </c>
      <c r="C37" s="36">
        <v>120</v>
      </c>
      <c r="D37" s="36">
        <v>14999</v>
      </c>
      <c r="E37" s="36"/>
      <c r="F37" s="36">
        <v>114</v>
      </c>
      <c r="G37" s="36">
        <v>120</v>
      </c>
      <c r="H37" s="36">
        <v>127</v>
      </c>
    </row>
    <row r="38" spans="1:8" x14ac:dyDescent="0.15">
      <c r="A38" s="35" t="s">
        <v>43</v>
      </c>
      <c r="B38" s="36">
        <v>10973</v>
      </c>
      <c r="C38" s="36">
        <v>113</v>
      </c>
      <c r="D38" s="36">
        <v>16410</v>
      </c>
      <c r="E38" s="36"/>
      <c r="F38" s="36">
        <v>102</v>
      </c>
      <c r="G38" s="36">
        <v>113</v>
      </c>
      <c r="H38" s="36">
        <v>102</v>
      </c>
    </row>
    <row r="39" spans="1:8" x14ac:dyDescent="0.15">
      <c r="A39" s="35" t="s">
        <v>44</v>
      </c>
      <c r="B39" s="36">
        <v>11957</v>
      </c>
      <c r="C39" s="36">
        <v>154</v>
      </c>
      <c r="D39" s="36">
        <v>17856</v>
      </c>
      <c r="E39" s="36"/>
      <c r="F39" s="36">
        <v>147</v>
      </c>
      <c r="G39" s="36">
        <v>154</v>
      </c>
      <c r="H39" s="36">
        <v>155</v>
      </c>
    </row>
    <row r="40" spans="1:8" x14ac:dyDescent="0.15">
      <c r="A40" s="35" t="s">
        <v>45</v>
      </c>
      <c r="B40" s="36">
        <v>11667</v>
      </c>
      <c r="C40" s="36">
        <v>187</v>
      </c>
      <c r="D40" s="36">
        <v>17368</v>
      </c>
      <c r="E40" s="36"/>
      <c r="F40" s="36">
        <v>171</v>
      </c>
      <c r="G40" s="36">
        <v>187</v>
      </c>
      <c r="H40" s="36">
        <v>211</v>
      </c>
    </row>
    <row r="41" spans="1:8" x14ac:dyDescent="0.15">
      <c r="A41" s="35" t="s">
        <v>46</v>
      </c>
      <c r="B41" s="36">
        <v>12606</v>
      </c>
      <c r="C41" s="36">
        <v>229</v>
      </c>
      <c r="D41" s="36">
        <v>19097</v>
      </c>
      <c r="E41" s="36"/>
      <c r="F41" s="36">
        <v>206</v>
      </c>
      <c r="G41" s="36">
        <v>229</v>
      </c>
      <c r="H41" s="36">
        <v>226</v>
      </c>
    </row>
    <row r="42" spans="1:8" x14ac:dyDescent="0.15">
      <c r="A42" s="35" t="s">
        <v>47</v>
      </c>
      <c r="B42" s="36">
        <v>10243</v>
      </c>
      <c r="C42" s="36">
        <v>189</v>
      </c>
      <c r="D42" s="36">
        <v>15817</v>
      </c>
      <c r="E42" s="36"/>
      <c r="F42" s="36">
        <v>174</v>
      </c>
      <c r="G42" s="36">
        <v>189</v>
      </c>
      <c r="H42" s="36">
        <v>211</v>
      </c>
    </row>
    <row r="43" spans="1:8" x14ac:dyDescent="0.15">
      <c r="A43" s="35" t="s">
        <v>48</v>
      </c>
      <c r="B43" s="36">
        <v>11302</v>
      </c>
      <c r="C43" s="36">
        <v>164</v>
      </c>
      <c r="D43" s="36">
        <v>16593</v>
      </c>
      <c r="E43" s="36"/>
      <c r="F43" s="36">
        <v>158</v>
      </c>
      <c r="G43" s="36">
        <v>164</v>
      </c>
      <c r="H43" s="36">
        <v>148</v>
      </c>
    </row>
    <row r="44" spans="1:8" x14ac:dyDescent="0.15">
      <c r="A44" s="35" t="s">
        <v>49</v>
      </c>
      <c r="B44" s="36">
        <v>11160</v>
      </c>
      <c r="C44" s="36">
        <v>147</v>
      </c>
      <c r="D44" s="36">
        <v>16738</v>
      </c>
      <c r="E44" s="36"/>
      <c r="F44" s="36">
        <v>139</v>
      </c>
      <c r="G44" s="36">
        <v>147</v>
      </c>
      <c r="H44" s="36">
        <v>125</v>
      </c>
    </row>
    <row r="45" spans="1:8" x14ac:dyDescent="0.15">
      <c r="A45" s="35" t="s">
        <v>50</v>
      </c>
      <c r="B45" s="36">
        <v>10125</v>
      </c>
      <c r="C45" s="36">
        <v>127</v>
      </c>
      <c r="D45" s="36">
        <v>15356</v>
      </c>
      <c r="E45" s="36"/>
      <c r="F45" s="36">
        <v>119</v>
      </c>
      <c r="G45" s="36">
        <v>127</v>
      </c>
      <c r="H45" s="36">
        <v>149</v>
      </c>
    </row>
    <row r="46" spans="1:8" x14ac:dyDescent="0.15">
      <c r="A46" s="35" t="s">
        <v>51</v>
      </c>
      <c r="B46" s="36">
        <v>9456</v>
      </c>
      <c r="C46" s="36">
        <v>125</v>
      </c>
      <c r="D46" s="36">
        <v>14366</v>
      </c>
      <c r="E46" s="36"/>
      <c r="F46" s="36">
        <v>114</v>
      </c>
      <c r="G46" s="36">
        <v>125</v>
      </c>
      <c r="H46" s="36">
        <v>103</v>
      </c>
    </row>
    <row r="47" spans="1:8" x14ac:dyDescent="0.15">
      <c r="A47" s="37" t="s">
        <v>52</v>
      </c>
      <c r="B47" s="38">
        <v>126874</v>
      </c>
      <c r="C47" s="38">
        <v>1788</v>
      </c>
      <c r="D47" s="38">
        <v>191941</v>
      </c>
      <c r="E47" s="38"/>
      <c r="F47" s="38">
        <v>1658</v>
      </c>
      <c r="G47" s="38">
        <v>1788</v>
      </c>
      <c r="H47" s="38">
        <v>1772</v>
      </c>
    </row>
    <row r="48" spans="1:8" x14ac:dyDescent="0.15">
      <c r="A48" s="39"/>
      <c r="B48" s="36"/>
      <c r="C48" s="36"/>
      <c r="D48" s="36"/>
      <c r="E48" s="36"/>
      <c r="F48" s="36"/>
      <c r="G48" s="36"/>
      <c r="H48" s="36"/>
    </row>
    <row r="49" spans="1:8" x14ac:dyDescent="0.15">
      <c r="A49" s="57" t="s">
        <v>54</v>
      </c>
      <c r="B49" s="57"/>
      <c r="C49" s="57"/>
      <c r="D49" s="57"/>
      <c r="E49" s="57"/>
      <c r="F49" s="57"/>
      <c r="G49" s="57"/>
      <c r="H49" s="57"/>
    </row>
    <row r="50" spans="1:8" x14ac:dyDescent="0.15">
      <c r="A50" s="39"/>
      <c r="B50" s="36"/>
      <c r="C50" s="36"/>
      <c r="D50" s="36"/>
      <c r="E50" s="36"/>
      <c r="F50" s="36"/>
      <c r="G50" s="36"/>
      <c r="H50" s="36"/>
    </row>
    <row r="51" spans="1:8" x14ac:dyDescent="0.15">
      <c r="A51" s="35" t="s">
        <v>40</v>
      </c>
      <c r="B51" s="36">
        <v>12943</v>
      </c>
      <c r="C51" s="36">
        <v>230</v>
      </c>
      <c r="D51" s="36">
        <v>18688</v>
      </c>
      <c r="E51" s="36"/>
      <c r="F51" s="36">
        <v>219</v>
      </c>
      <c r="G51" s="36">
        <v>230</v>
      </c>
      <c r="H51" s="36">
        <v>151</v>
      </c>
    </row>
    <row r="52" spans="1:8" x14ac:dyDescent="0.15">
      <c r="A52" s="35" t="s">
        <v>41</v>
      </c>
      <c r="B52" s="36">
        <v>12769</v>
      </c>
      <c r="C52" s="36">
        <v>241</v>
      </c>
      <c r="D52" s="36">
        <v>18187</v>
      </c>
      <c r="E52" s="36"/>
      <c r="F52" s="36">
        <v>225</v>
      </c>
      <c r="G52" s="36">
        <v>241</v>
      </c>
      <c r="H52" s="36">
        <v>136</v>
      </c>
    </row>
    <row r="53" spans="1:8" x14ac:dyDescent="0.15">
      <c r="A53" s="35" t="s">
        <v>42</v>
      </c>
      <c r="B53" s="36">
        <v>13499</v>
      </c>
      <c r="C53" s="36">
        <v>227</v>
      </c>
      <c r="D53" s="36">
        <v>19352</v>
      </c>
      <c r="E53" s="36"/>
      <c r="F53" s="36">
        <v>212</v>
      </c>
      <c r="G53" s="36">
        <v>227</v>
      </c>
      <c r="H53" s="36">
        <v>166</v>
      </c>
    </row>
    <row r="54" spans="1:8" x14ac:dyDescent="0.15">
      <c r="A54" s="35" t="s">
        <v>43</v>
      </c>
      <c r="B54" s="36">
        <v>14776</v>
      </c>
      <c r="C54" s="36">
        <v>237</v>
      </c>
      <c r="D54" s="36">
        <v>20832</v>
      </c>
      <c r="E54" s="36"/>
      <c r="F54" s="36">
        <v>225</v>
      </c>
      <c r="G54" s="36">
        <v>237</v>
      </c>
      <c r="H54" s="36">
        <v>143</v>
      </c>
    </row>
    <row r="55" spans="1:8" x14ac:dyDescent="0.15">
      <c r="A55" s="35" t="s">
        <v>44</v>
      </c>
      <c r="B55" s="36">
        <v>16146</v>
      </c>
      <c r="C55" s="36">
        <v>273</v>
      </c>
      <c r="D55" s="36">
        <v>22692</v>
      </c>
      <c r="E55" s="36"/>
      <c r="F55" s="36">
        <v>265</v>
      </c>
      <c r="G55" s="36">
        <v>273</v>
      </c>
      <c r="H55" s="36">
        <v>184</v>
      </c>
    </row>
    <row r="56" spans="1:8" x14ac:dyDescent="0.15">
      <c r="A56" s="35" t="s">
        <v>45</v>
      </c>
      <c r="B56" s="36">
        <v>15740</v>
      </c>
      <c r="C56" s="36">
        <v>302</v>
      </c>
      <c r="D56" s="36">
        <v>22249</v>
      </c>
      <c r="E56" s="36"/>
      <c r="F56" s="36">
        <v>285</v>
      </c>
      <c r="G56" s="36">
        <v>302</v>
      </c>
      <c r="H56" s="36">
        <v>257</v>
      </c>
    </row>
    <row r="57" spans="1:8" x14ac:dyDescent="0.15">
      <c r="A57" s="35" t="s">
        <v>46</v>
      </c>
      <c r="B57" s="36">
        <v>16981</v>
      </c>
      <c r="C57" s="36">
        <v>367</v>
      </c>
      <c r="D57" s="36">
        <v>24281</v>
      </c>
      <c r="E57" s="36"/>
      <c r="F57" s="36">
        <v>337</v>
      </c>
      <c r="G57" s="36">
        <v>367</v>
      </c>
      <c r="H57" s="36">
        <v>278</v>
      </c>
    </row>
    <row r="58" spans="1:8" x14ac:dyDescent="0.15">
      <c r="A58" s="35" t="s">
        <v>47</v>
      </c>
      <c r="B58" s="36">
        <v>13968</v>
      </c>
      <c r="C58" s="36">
        <v>338</v>
      </c>
      <c r="D58" s="36">
        <v>20342</v>
      </c>
      <c r="E58" s="36"/>
      <c r="F58" s="36">
        <v>319</v>
      </c>
      <c r="G58" s="36">
        <v>338</v>
      </c>
      <c r="H58" s="36">
        <v>270</v>
      </c>
    </row>
    <row r="59" spans="1:8" x14ac:dyDescent="0.15">
      <c r="A59" s="35" t="s">
        <v>48</v>
      </c>
      <c r="B59" s="36">
        <v>15226</v>
      </c>
      <c r="C59" s="36">
        <v>295</v>
      </c>
      <c r="D59" s="36">
        <v>21108</v>
      </c>
      <c r="E59" s="36"/>
      <c r="F59" s="36">
        <v>285</v>
      </c>
      <c r="G59" s="36">
        <v>295</v>
      </c>
      <c r="H59" s="36">
        <v>174</v>
      </c>
    </row>
    <row r="60" spans="1:8" x14ac:dyDescent="0.15">
      <c r="A60" s="35" t="s">
        <v>49</v>
      </c>
      <c r="B60" s="36">
        <v>15563</v>
      </c>
      <c r="C60" s="36">
        <v>276</v>
      </c>
      <c r="D60" s="36">
        <v>21844</v>
      </c>
      <c r="E60" s="36"/>
      <c r="F60" s="36">
        <v>264</v>
      </c>
      <c r="G60" s="36">
        <v>276</v>
      </c>
      <c r="H60" s="36">
        <v>171</v>
      </c>
    </row>
    <row r="61" spans="1:8" x14ac:dyDescent="0.15">
      <c r="A61" s="35" t="s">
        <v>50</v>
      </c>
      <c r="B61" s="36">
        <v>14543</v>
      </c>
      <c r="C61" s="36">
        <v>265</v>
      </c>
      <c r="D61" s="36">
        <v>20445</v>
      </c>
      <c r="E61" s="36"/>
      <c r="F61" s="36">
        <v>249</v>
      </c>
      <c r="G61" s="36">
        <v>265</v>
      </c>
      <c r="H61" s="36">
        <v>180</v>
      </c>
    </row>
    <row r="62" spans="1:8" x14ac:dyDescent="0.15">
      <c r="A62" s="35" t="s">
        <v>51</v>
      </c>
      <c r="B62" s="36">
        <v>13637</v>
      </c>
      <c r="C62" s="36">
        <v>232</v>
      </c>
      <c r="D62" s="36">
        <v>19155</v>
      </c>
      <c r="E62" s="36"/>
      <c r="F62" s="36">
        <v>220</v>
      </c>
      <c r="G62" s="36">
        <v>232</v>
      </c>
      <c r="H62" s="36">
        <v>132</v>
      </c>
    </row>
    <row r="63" spans="1:8" x14ac:dyDescent="0.15">
      <c r="A63" s="37" t="s">
        <v>52</v>
      </c>
      <c r="B63" s="38">
        <v>175791</v>
      </c>
      <c r="C63" s="38">
        <v>3283</v>
      </c>
      <c r="D63" s="38">
        <v>249175</v>
      </c>
      <c r="E63" s="38"/>
      <c r="F63" s="38">
        <v>3105</v>
      </c>
      <c r="G63" s="38">
        <v>3283</v>
      </c>
      <c r="H63" s="38">
        <v>2242</v>
      </c>
    </row>
    <row r="64" spans="1:8" x14ac:dyDescent="0.15">
      <c r="A64" s="40"/>
      <c r="B64" s="41"/>
      <c r="C64" s="41"/>
      <c r="D64" s="41"/>
      <c r="E64" s="41"/>
      <c r="F64" s="41"/>
      <c r="G64" s="41"/>
      <c r="H64" s="41"/>
    </row>
  </sheetData>
  <mergeCells count="4">
    <mergeCell ref="A1:H1"/>
    <mergeCell ref="A7:A8"/>
    <mergeCell ref="A33:H33"/>
    <mergeCell ref="A49:H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topLeftCell="A31" workbookViewId="0">
      <selection activeCell="C50" sqref="C50:L50"/>
    </sheetView>
  </sheetViews>
  <sheetFormatPr defaultRowHeight="14.4" x14ac:dyDescent="0.3"/>
  <sheetData>
    <row r="1" spans="1:19" ht="15" thickBot="1" x14ac:dyDescent="0.35">
      <c r="A1" s="3"/>
      <c r="B1" s="4">
        <v>2001</v>
      </c>
      <c r="C1" s="4">
        <v>2002</v>
      </c>
      <c r="D1" s="4">
        <v>2003</v>
      </c>
      <c r="E1" s="4">
        <v>2004</v>
      </c>
      <c r="F1" s="4">
        <v>2005</v>
      </c>
      <c r="G1" s="4">
        <v>2006</v>
      </c>
      <c r="H1" s="4">
        <v>2007</v>
      </c>
      <c r="I1" s="4">
        <v>2008</v>
      </c>
      <c r="J1" s="5">
        <v>2009</v>
      </c>
      <c r="K1" s="5">
        <v>2010</v>
      </c>
      <c r="L1" s="5">
        <v>2011</v>
      </c>
      <c r="M1" s="5">
        <v>2012</v>
      </c>
      <c r="N1" s="5">
        <v>2013</v>
      </c>
      <c r="O1" s="5">
        <v>2014</v>
      </c>
      <c r="P1" s="5">
        <v>2015</v>
      </c>
      <c r="Q1" s="5">
        <v>2016</v>
      </c>
      <c r="R1" s="5">
        <v>2017</v>
      </c>
      <c r="S1" s="5">
        <v>2018</v>
      </c>
    </row>
    <row r="2" spans="1:19" ht="15" thickBot="1" x14ac:dyDescent="0.35">
      <c r="A2" s="6" t="s">
        <v>59</v>
      </c>
      <c r="B2" s="48">
        <f>'Tab. RF.IS.1.1.0'!B5/100</f>
        <v>2631</v>
      </c>
      <c r="C2" s="48">
        <f>'Tab. RF.IS.1.1.0'!C5/100</f>
        <v>2654.02</v>
      </c>
      <c r="D2" s="48">
        <f>'Tab. RF.IS.1.1.0'!D5/100</f>
        <v>2522.71</v>
      </c>
      <c r="E2" s="48">
        <f>'Tab. RF.IS.1.1.0'!E5/100</f>
        <v>2434.9</v>
      </c>
      <c r="F2" s="48">
        <f>'Tab. RF.IS.1.1.0'!F5/100</f>
        <v>2400.11</v>
      </c>
      <c r="G2" s="48">
        <f>'Tab. RF.IS.1.1.0'!G5/100</f>
        <v>2381.2399999999998</v>
      </c>
      <c r="H2" s="48">
        <f>'Tab. RF.IS.1.1.0'!H5/100</f>
        <v>2308.71</v>
      </c>
      <c r="I2" s="48">
        <f>'Tab. RF.IS.1.1.0'!I5/100</f>
        <v>2189.63</v>
      </c>
      <c r="J2" s="48">
        <f>'Tab. RF.IS.1.1.0'!J5/100</f>
        <v>2154.0500000000002</v>
      </c>
      <c r="K2" s="48">
        <f>'Tab. RF.IS.1.1.0'!K5/100</f>
        <v>2129.9699999999998</v>
      </c>
      <c r="L2" s="48">
        <f>'Tab. RF.IS.1.1.0'!L5/100</f>
        <v>2056.38</v>
      </c>
      <c r="M2" s="48">
        <f>'Tab. RF.IS.1.1.0'!M5/100</f>
        <v>1882.28</v>
      </c>
      <c r="N2" s="48">
        <f>'Tab. RF.IS.1.1.0'!N5/100</f>
        <v>1816.6</v>
      </c>
      <c r="O2" s="48">
        <f>'Tab. RF.IS.1.1.0'!O5/100</f>
        <v>1770.31</v>
      </c>
      <c r="P2" s="48">
        <f>'Tab. RF.IS.1.1.0'!P5/100</f>
        <v>1745.39</v>
      </c>
      <c r="Q2" s="48">
        <f>'Tab. RF.IS.1.1.0'!Q5/100</f>
        <v>1757.91</v>
      </c>
      <c r="R2" s="48">
        <f>'Tab. RF.IS.1.1.0'!R5/100</f>
        <v>1749.33</v>
      </c>
      <c r="S2" s="48">
        <f>'Tab. RF.IS.1.1.0'!S5/100</f>
        <v>1725.53</v>
      </c>
    </row>
    <row r="3" spans="1:19" ht="15" thickBot="1" x14ac:dyDescent="0.35">
      <c r="A3" s="6" t="s">
        <v>61</v>
      </c>
      <c r="B3" s="48">
        <f>'Tab. RF.IS.1.1.0'!B6</f>
        <v>6455</v>
      </c>
      <c r="C3" s="48">
        <f>'Tab. RF.IS.1.1.0'!C6</f>
        <v>6332</v>
      </c>
      <c r="D3" s="48">
        <f>'Tab. RF.IS.1.1.0'!D6</f>
        <v>5929</v>
      </c>
      <c r="E3" s="48">
        <f>'Tab. RF.IS.1.1.0'!E6</f>
        <v>5548</v>
      </c>
      <c r="F3" s="48">
        <f>'Tab. RF.IS.1.1.0'!F6</f>
        <v>5271</v>
      </c>
      <c r="G3" s="48">
        <f>'Tab. RF.IS.1.1.0'!G6</f>
        <v>5178</v>
      </c>
      <c r="H3" s="48">
        <f>'Tab. RF.IS.1.1.0'!H6</f>
        <v>4718</v>
      </c>
      <c r="I3" s="48">
        <f>'Tab. RF.IS.1.1.0'!I6</f>
        <v>4364</v>
      </c>
      <c r="J3" s="48">
        <f>'Tab. RF.IS.1.1.0'!J6</f>
        <v>3973</v>
      </c>
      <c r="K3" s="48">
        <f>'Tab. RF.IS.1.1.0'!K6</f>
        <v>3871</v>
      </c>
      <c r="L3" s="48">
        <f>'Tab. RF.IS.1.1.0'!L6</f>
        <v>3616</v>
      </c>
      <c r="M3" s="48">
        <f>'Tab. RF.IS.1.1.0'!M6</f>
        <v>3515</v>
      </c>
      <c r="N3" s="48">
        <f>'Tab. RF.IS.1.1.0'!N6</f>
        <v>3161</v>
      </c>
      <c r="O3" s="48">
        <f>'Tab. RF.IS.1.1.0'!O6</f>
        <v>3175</v>
      </c>
      <c r="P3" s="48">
        <f>'Tab. RF.IS.1.1.0'!P6</f>
        <v>3236</v>
      </c>
      <c r="Q3" s="48">
        <f>'Tab. RF.IS.1.1.0'!Q6</f>
        <v>3105</v>
      </c>
      <c r="R3" s="48">
        <f>'Tab. RF.IS.1.1.0'!R6</f>
        <v>3178</v>
      </c>
      <c r="S3" s="48">
        <f>'Tab. RF.IS.1.1.0'!S6</f>
        <v>3086</v>
      </c>
    </row>
    <row r="4" spans="1:19" ht="15" thickBot="1" x14ac:dyDescent="0.35">
      <c r="A4" s="6" t="s">
        <v>3</v>
      </c>
      <c r="B4" s="48">
        <v>7096</v>
      </c>
      <c r="C4" s="48">
        <v>6980</v>
      </c>
      <c r="D4" s="48">
        <v>6563</v>
      </c>
      <c r="E4" s="48">
        <v>6122</v>
      </c>
      <c r="F4" s="48">
        <v>5818</v>
      </c>
      <c r="G4" s="48">
        <v>5669</v>
      </c>
      <c r="H4" s="48">
        <v>5131</v>
      </c>
      <c r="I4" s="48">
        <v>4731</v>
      </c>
      <c r="J4" s="18">
        <v>4237</v>
      </c>
      <c r="K4" s="18">
        <v>4114</v>
      </c>
      <c r="L4" s="18">
        <v>3860</v>
      </c>
      <c r="M4" s="18">
        <v>3753</v>
      </c>
      <c r="N4" s="18">
        <v>3401</v>
      </c>
      <c r="O4" s="18">
        <v>3381</v>
      </c>
      <c r="P4" s="18">
        <v>3428</v>
      </c>
      <c r="Q4" s="18">
        <f>'Dati ISTAT set.2017'!C10</f>
        <v>3401</v>
      </c>
      <c r="R4" s="18">
        <v>3378</v>
      </c>
      <c r="S4" s="18">
        <v>3334</v>
      </c>
    </row>
    <row r="5" spans="1:19" ht="15" thickBot="1" x14ac:dyDescent="0.35">
      <c r="A5" s="6" t="s">
        <v>60</v>
      </c>
      <c r="B5" s="48">
        <f>'Tab. RF.IS.1.1.0'!B8/100</f>
        <v>3732.86</v>
      </c>
      <c r="C5" s="48">
        <f>'Tab. RF.IS.1.1.0'!C8/100</f>
        <v>3784.92</v>
      </c>
      <c r="D5" s="48">
        <f>'Tab. RF.IS.1.1.0'!D8/100</f>
        <v>3564.75</v>
      </c>
      <c r="E5" s="48">
        <f>'Tab. RF.IS.1.1.0'!E8/100</f>
        <v>3431.79</v>
      </c>
      <c r="F5" s="48">
        <f>'Tab. RF.IS.1.1.0'!F8/100</f>
        <v>3348.58</v>
      </c>
      <c r="G5" s="48">
        <f>'Tab. RF.IS.1.1.0'!G8/100</f>
        <v>3329.55</v>
      </c>
      <c r="H5" s="48">
        <f>'Tab. RF.IS.1.1.0'!H8/100</f>
        <v>3258.5</v>
      </c>
      <c r="I5" s="48">
        <f>'Tab. RF.IS.1.1.0'!I8/100</f>
        <v>3107.39</v>
      </c>
      <c r="J5" s="48">
        <f>'Tab. RF.IS.1.1.0'!J8/100</f>
        <v>3072.58</v>
      </c>
      <c r="K5" s="48">
        <f>'Tab. RF.IS.1.1.0'!K8/100</f>
        <v>3047.2</v>
      </c>
      <c r="L5" s="48">
        <f>'Tab. RF.IS.1.1.0'!L8/100</f>
        <v>2920.19</v>
      </c>
      <c r="M5" s="48">
        <f>'Tab. RF.IS.1.1.0'!M8/100</f>
        <v>2668.64</v>
      </c>
      <c r="N5" s="48">
        <f>'Tab. RF.IS.1.1.0'!N8/100</f>
        <v>2580.9299999999998</v>
      </c>
      <c r="O5" s="48">
        <f>'Tab. RF.IS.1.1.0'!O8/100</f>
        <v>2511.4699999999998</v>
      </c>
      <c r="P5" s="48">
        <f>'Tab. RF.IS.1.1.0'!P8/100</f>
        <v>2469.1999999999998</v>
      </c>
      <c r="Q5" s="48">
        <f>'Tab. RF.IS.1.1.0'!Q8/100</f>
        <v>2491.75</v>
      </c>
      <c r="R5" s="48">
        <f>'Tab. RF.IS.1.1.0'!R8/100</f>
        <v>2467.5</v>
      </c>
      <c r="S5" s="48">
        <f>'Tab. RF.IS.1.1.0'!S8/100</f>
        <v>2429.19</v>
      </c>
    </row>
    <row r="6" spans="1:19" x14ac:dyDescent="0.3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9" ht="15.6" x14ac:dyDescent="0.3">
      <c r="C7" s="58" t="s">
        <v>72</v>
      </c>
      <c r="D7" s="58"/>
      <c r="E7" s="58"/>
      <c r="F7" s="58"/>
      <c r="G7" s="58"/>
      <c r="H7" s="58"/>
      <c r="I7" s="58"/>
      <c r="J7" s="58"/>
      <c r="K7" s="58"/>
      <c r="L7" s="58"/>
    </row>
    <row r="8" spans="1:19" ht="15.6" x14ac:dyDescent="0.3"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9" ht="15.6" x14ac:dyDescent="0.3">
      <c r="C9" s="17" t="s">
        <v>28</v>
      </c>
      <c r="D9" s="16"/>
      <c r="E9" s="16"/>
      <c r="F9" s="16"/>
      <c r="G9" s="16"/>
      <c r="H9" s="16"/>
      <c r="I9" s="16"/>
      <c r="J9" s="16"/>
      <c r="K9" s="16"/>
      <c r="L9" s="16"/>
    </row>
    <row r="40" spans="1:19" ht="15" thickBot="1" x14ac:dyDescent="0.35"/>
    <row r="41" spans="1:19" ht="15" thickBot="1" x14ac:dyDescent="0.35">
      <c r="A41" s="3"/>
      <c r="B41" s="4">
        <v>2001</v>
      </c>
      <c r="C41" s="4">
        <v>2002</v>
      </c>
      <c r="D41" s="4">
        <v>2003</v>
      </c>
      <c r="E41" s="4">
        <v>2004</v>
      </c>
      <c r="F41" s="4">
        <v>2005</v>
      </c>
      <c r="G41" s="4">
        <v>2006</v>
      </c>
      <c r="H41" s="4">
        <v>2007</v>
      </c>
      <c r="I41" s="4">
        <v>2008</v>
      </c>
      <c r="J41" s="5">
        <v>2009</v>
      </c>
      <c r="K41" s="5">
        <v>2010</v>
      </c>
      <c r="L41" s="5">
        <v>2011</v>
      </c>
      <c r="M41" s="5">
        <v>2012</v>
      </c>
      <c r="N41" s="5">
        <v>2013</v>
      </c>
      <c r="O41" s="5">
        <v>2014</v>
      </c>
      <c r="P41" s="5">
        <v>2015</v>
      </c>
      <c r="Q41" s="5">
        <v>2016</v>
      </c>
      <c r="R41" s="5">
        <v>2017</v>
      </c>
      <c r="S41" s="5">
        <v>2018</v>
      </c>
    </row>
    <row r="42" spans="1:19" ht="15" thickBot="1" x14ac:dyDescent="0.35">
      <c r="A42" s="6" t="s">
        <v>62</v>
      </c>
      <c r="B42" s="11">
        <f>100</f>
        <v>100</v>
      </c>
      <c r="C42" s="45">
        <f>'Tab. RF.IS.1.1.0'!C9/'Tab. RF.IS.1.1.0'!B9*100</f>
        <v>97.512091737681502</v>
      </c>
      <c r="D42" s="45">
        <f>'Tab. RF.IS.1.1.0'!D9/'Tab. RF.IS.1.1.0'!B9*100</f>
        <v>96.458902616121065</v>
      </c>
      <c r="E42" s="45">
        <f>'Tab. RF.IS.1.1.0'!E9/'Tab. RF.IS.1.1.0'!B9*100</f>
        <v>93.222219099441929</v>
      </c>
      <c r="F42" s="45">
        <f>'Tab. RF.IS.1.1.0'!F9/'Tab. RF.IS.1.1.0'!B9*100</f>
        <v>89.877257457717903</v>
      </c>
      <c r="G42" s="45">
        <f>'Tab. RF.IS.1.1.0'!G9/'Tab. RF.IS.1.1.0'!B9*100</f>
        <v>88.269472053412926</v>
      </c>
      <c r="H42" s="45">
        <f>'Tab. RF.IS.1.1.0'!H9/'Tab. RF.IS.1.1.0'!B9*100</f>
        <v>82.402402085212557</v>
      </c>
      <c r="I42" s="45">
        <f>'Tab. RF.IS.1.1.0'!I9/'Tab. RF.IS.1.1.0'!B9*100</f>
        <v>80.11050226546746</v>
      </c>
      <c r="J42" s="45">
        <f>'Tab. RF.IS.1.1.0'!J9/'Tab. RF.IS.1.1.0'!B9*100</f>
        <v>72.930623305821726</v>
      </c>
      <c r="K42" s="45">
        <f>'Tab. RF.IS.1.1.0'!K9/'Tab. RF.IS.1.1.0'!B9*100</f>
        <v>71.614018159552018</v>
      </c>
      <c r="L42" s="45">
        <f>'Tab. RF.IS.1.1.0'!L9/'Tab. RF.IS.1.1.0'!B9*100</f>
        <v>69.597104961748386</v>
      </c>
      <c r="M42" s="45">
        <f>'Tab. RF.IS.1.1.0'!M9/'Tab. RF.IS.1.1.0'!B9*100</f>
        <v>73.926743871443406</v>
      </c>
      <c r="N42" s="45">
        <f>'Tab. RF.IS.1.1.0'!N9/'Tab. RF.IS.1.1.0'!B9*100</f>
        <v>69.41519745064339</v>
      </c>
      <c r="O42" s="45">
        <f>'Tab. RF.IS.1.1.0'!O9/'Tab. RF.IS.1.1.0'!B9*100</f>
        <v>70.811385100184708</v>
      </c>
      <c r="P42" s="45">
        <f>'Tab. RF.IS.1.1.0'!P9/'Tab. RF.IS.1.1.0'!B9*100</f>
        <v>72.820821024077915</v>
      </c>
      <c r="Q42" s="45">
        <f>'Tab. RF.IS.1.1.0'!Q9/'Tab. RF.IS.1.1.0'!B9*100</f>
        <v>69.243894709778758</v>
      </c>
      <c r="R42" s="45">
        <f>'Tab. RF.IS.1.1.0'!R9/'Tab. RF.IS.1.1.0'!B9*100</f>
        <v>71.597052286811746</v>
      </c>
      <c r="S42" s="45">
        <f>'Tab. RF.IS.1.1.0'!S9/'Tab. RF.IS.1.1.0'!B9*100</f>
        <v>71.639133197452779</v>
      </c>
    </row>
    <row r="43" spans="1:19" ht="15" thickBot="1" x14ac:dyDescent="0.35">
      <c r="A43" s="6" t="s">
        <v>63</v>
      </c>
      <c r="B43" s="11">
        <v>100</v>
      </c>
      <c r="C43" s="45">
        <f>'Tab. RF.IS.1.1.0'!C10/'Tab. RF.IS.1.1.0'!B10*100</f>
        <v>100.51518102750954</v>
      </c>
      <c r="D43" s="45">
        <f>'Tab. RF.IS.1.1.0'!D10/'Tab. RF.IS.1.1.0'!B10*100</f>
        <v>99.595770300054483</v>
      </c>
      <c r="E43" s="45">
        <f>'Tab. RF.IS.1.1.0'!E10/'Tab. RF.IS.1.1.0'!B10*100</f>
        <v>99.338756817284349</v>
      </c>
      <c r="F43" s="45">
        <f>'Tab. RF.IS.1.1.0'!F10/'Tab. RF.IS.1.1.0'!B10*100</f>
        <v>98.335125989363831</v>
      </c>
      <c r="G43" s="45">
        <f>'Tab. RF.IS.1.1.0'!G10/'Tab. RF.IS.1.1.0'!B10*100</f>
        <v>98.551109470664457</v>
      </c>
      <c r="H43" s="45">
        <f>'Tab. RF.IS.1.1.0'!H10/'Tab. RF.IS.1.1.0'!B10*100</f>
        <v>99.478101246541939</v>
      </c>
      <c r="I43" s="45">
        <f>'Tab. RF.IS.1.1.0'!I10/'Tab. RF.IS.1.1.0'!B10*100</f>
        <v>100.02399007120736</v>
      </c>
      <c r="J43" s="45">
        <f>'Tab. RF.IS.1.1.0'!J10/'Tab. RF.IS.1.1.0'!B10*100</f>
        <v>100.53714896295548</v>
      </c>
      <c r="K43" s="45">
        <f>'Tab. RF.IS.1.1.0'!K10/'Tab. RF.IS.1.1.0'!B10*100</f>
        <v>100.83391256501683</v>
      </c>
      <c r="L43" s="45">
        <f>'Tab. RF.IS.1.1.0'!L10/'Tab. RF.IS.1.1.0'!B10*100</f>
        <v>100.08912303262838</v>
      </c>
      <c r="M43" s="45">
        <f>'Tab. RF.IS.1.1.0'!M10/'Tab. RF.IS.1.1.0'!B10*100</f>
        <v>99.927474065929374</v>
      </c>
      <c r="N43" s="45">
        <f>'Tab. RF.IS.1.1.0'!N10/'Tab. RF.IS.1.1.0'!B10*100</f>
        <v>100.13734254754714</v>
      </c>
      <c r="O43" s="45">
        <f>'Tab. RF.IS.1.1.0'!O10/'Tab. RF.IS.1.1.0'!B10*100</f>
        <v>99.99028774848108</v>
      </c>
      <c r="P43" s="45">
        <f>'Tab. RF.IS.1.1.0'!P10/'Tab. RF.IS.1.1.0'!B10*100</f>
        <v>99.710967638149853</v>
      </c>
      <c r="Q43" s="45">
        <f>'Tab. RF.IS.1.1.0'!Q10/'Tab. RF.IS.1.1.0'!B10*100</f>
        <v>99.904942970811874</v>
      </c>
      <c r="R43" s="45">
        <f>'Tab. RF.IS.1.1.0'!R10/'Tab. RF.IS.1.1.0'!B10*100</f>
        <v>99.417894937058222</v>
      </c>
      <c r="S43" s="45">
        <f>'Tab. RF.IS.1.1.0'!S10/'Tab. RF.IS.1.1.0'!B10*100</f>
        <v>99.224316568142115</v>
      </c>
    </row>
    <row r="44" spans="1:19" ht="15" thickBot="1" x14ac:dyDescent="0.35">
      <c r="A44" s="6" t="s">
        <v>65</v>
      </c>
      <c r="B44" s="11">
        <v>100</v>
      </c>
      <c r="C44" s="45">
        <f>'Tab. RF.IS.1.1.0'!C11/'Tab. RF.IS.1.1.0'!B11*100</f>
        <v>97.066402996985815</v>
      </c>
      <c r="D44" s="45">
        <f>'Tab. RF.IS.1.1.0'!D11/'Tab. RF.IS.1.1.0'!B11*100</f>
        <v>96.907339148044997</v>
      </c>
      <c r="E44" s="45">
        <f>'Tab. RF.IS.1.1.0'!E11/'Tab. RF.IS.1.1.0'!B11*100</f>
        <v>93.950662528995309</v>
      </c>
      <c r="F44" s="45">
        <f>'Tab. RF.IS.1.1.0'!F11/'Tab. RF.IS.1.1.0'!B11*100</f>
        <v>91.545821926596432</v>
      </c>
      <c r="G44" s="45">
        <f>'Tab. RF.IS.1.1.0'!G11/'Tab. RF.IS.1.1.0'!B11*100</f>
        <v>89.741861176031833</v>
      </c>
      <c r="H44" s="45">
        <f>'Tab. RF.IS.1.1.0'!H11/'Tab. RF.IS.1.1.0'!B11*100</f>
        <v>83.100818547515757</v>
      </c>
      <c r="I44" s="45">
        <f>'Tab. RF.IS.1.1.0'!I11/'Tab. RF.IS.1.1.0'!B11*100</f>
        <v>80.389852720242857</v>
      </c>
      <c r="J44" s="45">
        <f>'Tab. RF.IS.1.1.0'!J11/'Tab. RF.IS.1.1.0'!B11*100</f>
        <v>72.914471927061285</v>
      </c>
      <c r="K44" s="45">
        <f>'Tab. RF.IS.1.1.0'!K11/'Tab. RF.IS.1.1.0'!B11*100</f>
        <v>71.4077800314043</v>
      </c>
      <c r="L44" s="45">
        <f>'Tab. RF.IS.1.1.0'!L11/'Tab. RF.IS.1.1.0'!B11*100</f>
        <v>69.932573941022611</v>
      </c>
      <c r="M44" s="45">
        <f>'Tab. RF.IS.1.1.0'!M11/'Tab. RF.IS.1.1.0'!B11*100</f>
        <v>74.341246698601353</v>
      </c>
      <c r="N44" s="45">
        <f>'Tab. RF.IS.1.1.0'!N11/'Tab. RF.IS.1.1.0'!B11*100</f>
        <v>69.719016857509317</v>
      </c>
      <c r="O44" s="45">
        <f>'Tab. RF.IS.1.1.0'!O11/'Tab. RF.IS.1.1.0'!B11*100</f>
        <v>71.205896148307957</v>
      </c>
      <c r="P44" s="45">
        <f>'Tab. RF.IS.1.1.0'!P11/'Tab. RF.IS.1.1.0'!B11*100</f>
        <v>73.401179335141137</v>
      </c>
      <c r="Q44" s="45">
        <f>'Tab. RF.IS.1.1.0'!Q11/'Tab. RF.IS.1.1.0'!B11*100</f>
        <v>69.708878563014665</v>
      </c>
      <c r="R44" s="45">
        <f>'Tab. RF.IS.1.1.0'!R11/'Tab. RF.IS.1.1.0'!B11*100</f>
        <v>72.394185360860746</v>
      </c>
      <c r="S44" s="45">
        <f>'Tab. RF.IS.1.1.0'!S11/'Tab. RF.IS.1.1.0'!B11*100</f>
        <v>72.575563446858084</v>
      </c>
    </row>
    <row r="45" spans="1:19" ht="15" thickBot="1" x14ac:dyDescent="0.35">
      <c r="A45" s="6" t="s">
        <v>64</v>
      </c>
      <c r="B45" s="11">
        <v>100</v>
      </c>
      <c r="C45" s="45">
        <f>'Tab. RF.IS.1.1.0'!C12/'Tab. RF.IS.1.1.0'!B12*100</f>
        <v>100.2760356835344</v>
      </c>
      <c r="D45" s="45">
        <f>'Tab. RF.IS.1.1.0'!D12/'Tab. RF.IS.1.1.0'!B12*100</f>
        <v>100.69400010230036</v>
      </c>
      <c r="E45" s="45">
        <f>'Tab. RF.IS.1.1.0'!E12/'Tab. RF.IS.1.1.0'!B12*100</f>
        <v>100.37822520928347</v>
      </c>
      <c r="F45" s="45">
        <f>'Tab. RF.IS.1.1.0'!F12/'Tab. RF.IS.1.1.0'!B12*100</f>
        <v>100.40684954389774</v>
      </c>
      <c r="G45" s="45">
        <f>'Tab. RF.IS.1.1.0'!G12/'Tab. RF.IS.1.1.0'!B12*100</f>
        <v>99.59259548353694</v>
      </c>
      <c r="H45" s="45">
        <f>'Tab. RF.IS.1.1.0'!H12/'Tab. RF.IS.1.1.0'!B12*100</f>
        <v>98.929705873497511</v>
      </c>
      <c r="I45" s="45">
        <f>'Tab. RF.IS.1.1.0'!I12/'Tab. RF.IS.1.1.0'!B12*100</f>
        <v>98.616786338361322</v>
      </c>
      <c r="J45" s="45">
        <f>'Tab. RF.IS.1.1.0'!J12/'Tab. RF.IS.1.1.0'!B12*100</f>
        <v>97.011347877769055</v>
      </c>
      <c r="K45" s="45">
        <f>'Tab. RF.IS.1.1.0'!K12/'Tab. RF.IS.1.1.0'!B12*100</f>
        <v>96.677131457951873</v>
      </c>
      <c r="L45" s="45">
        <f>'Tab. RF.IS.1.1.0'!L12/'Tab. RF.IS.1.1.0'!B12*100</f>
        <v>97.104984361125787</v>
      </c>
      <c r="M45" s="45">
        <f>'Tab. RF.IS.1.1.0'!M12/'Tab. RF.IS.1.1.0'!B12*100</f>
        <v>97.126083093714954</v>
      </c>
      <c r="N45" s="45">
        <f>'Tab. RF.IS.1.1.0'!N12/'Tab. RF.IS.1.1.0'!B12*100</f>
        <v>97.8734226357235</v>
      </c>
      <c r="O45" s="45">
        <f>'Tab. RF.IS.1.1.0'!O12/'Tab. RF.IS.1.1.0'!B12*100</f>
        <v>96.868835941730509</v>
      </c>
      <c r="P45" s="45">
        <f>'Tab. RF.IS.1.1.0'!P12/'Tab. RF.IS.1.1.0'!B12*100</f>
        <v>96.364026879120601</v>
      </c>
      <c r="Q45" s="45">
        <f>'Tab. RF.IS.1.1.0'!Q12/'Tab. RF.IS.1.1.0'!B12*100</f>
        <v>96.181582420614802</v>
      </c>
      <c r="R45" s="45">
        <f>'Tab. RF.IS.1.1.0'!R12/'Tab. RF.IS.1.1.0'!B12*100</f>
        <v>96.691521047676289</v>
      </c>
      <c r="S45" s="45">
        <f>'Tab. RF.IS.1.1.0'!S12/'Tab. RF.IS.1.1.0'!B12*100</f>
        <v>98.277095673737662</v>
      </c>
    </row>
    <row r="46" spans="1:19" ht="15" thickBot="1" x14ac:dyDescent="0.35">
      <c r="A46" s="6" t="s">
        <v>66</v>
      </c>
      <c r="B46" s="11">
        <v>100</v>
      </c>
      <c r="C46" s="45">
        <f>'Tab. RF.IS.1.1.0'!C13/'Tab. RF.IS.1.1.0'!B13*100</f>
        <v>97.243664523619842</v>
      </c>
      <c r="D46" s="45">
        <f>'Tab. RF.IS.1.1.0'!D13/'Tab. RF.IS.1.1.0'!B13*100</f>
        <v>95.794091522954062</v>
      </c>
      <c r="E46" s="45">
        <f>'Tab. RF.IS.1.1.0'!E13/'Tab. RF.IS.1.1.0'!B13*100</f>
        <v>92.870957725222127</v>
      </c>
      <c r="F46" s="45">
        <f>'Tab. RF.IS.1.1.0'!F13/'Tab. RF.IS.1.1.0'!B13*100</f>
        <v>89.513073924726299</v>
      </c>
      <c r="G46" s="45">
        <f>'Tab. RF.IS.1.1.0'!G13/'Tab. RF.IS.1.1.0'!B13*100</f>
        <v>88.630556945374764</v>
      </c>
      <c r="H46" s="45">
        <f>'Tab. RF.IS.1.1.0'!H13/'Tab. RF.IS.1.1.0'!B13*100</f>
        <v>83.293891715984074</v>
      </c>
      <c r="I46" s="45">
        <f>'Tab. RF.IS.1.1.0'!I13/'Tab. RF.IS.1.1.0'!B13*100</f>
        <v>81.234144043796505</v>
      </c>
      <c r="J46" s="45">
        <f>'Tab. RF.IS.1.1.0'!J13/'Tab. RF.IS.1.1.0'!B13*100</f>
        <v>75.17741470586698</v>
      </c>
      <c r="K46" s="45">
        <f>'Tab. RF.IS.1.1.0'!K13/'Tab. RF.IS.1.1.0'!B13*100</f>
        <v>74.075447915724894</v>
      </c>
      <c r="L46" s="45">
        <f>'Tab. RF.IS.1.1.0'!L13/'Tab. RF.IS.1.1.0'!B13*100</f>
        <v>71.672021183714151</v>
      </c>
      <c r="M46" s="45">
        <f>'Tab. RF.IS.1.1.0'!M13/'Tab. RF.IS.1.1.0'!B13*100</f>
        <v>76.114202814204916</v>
      </c>
      <c r="N46" s="45">
        <f>'Tab. RF.IS.1.1.0'!N13/'Tab. RF.IS.1.1.0'!B13*100</f>
        <v>70.923439255824135</v>
      </c>
      <c r="O46" s="45">
        <f>'Tab. RF.IS.1.1.0'!O13/'Tab. RF.IS.1.1.0'!B13*100</f>
        <v>73.100274625762907</v>
      </c>
      <c r="P46" s="45">
        <f>'Tab. RF.IS.1.1.0'!P13/'Tab. RF.IS.1.1.0'!B13*100</f>
        <v>75.568470291745513</v>
      </c>
      <c r="Q46" s="45">
        <f>'Tab. RF.IS.1.1.0'!Q13/'Tab. RF.IS.1.1.0'!B13*100</f>
        <v>71.992883634380263</v>
      </c>
      <c r="R46" s="45">
        <f>'Tab. RF.IS.1.1.0'!R13/'Tab. RF.IS.1.1.0'!B13*100</f>
        <v>74.046877648670915</v>
      </c>
      <c r="S46" s="45">
        <f>'Tab. RF.IS.1.1.0'!S13/'Tab. RF.IS.1.1.0'!B13*100</f>
        <v>72.895045082815486</v>
      </c>
    </row>
    <row r="48" spans="1:19" ht="15.6" x14ac:dyDescent="0.3">
      <c r="C48" s="58" t="s">
        <v>73</v>
      </c>
      <c r="D48" s="58"/>
      <c r="E48" s="58"/>
      <c r="F48" s="58"/>
      <c r="G48" s="58"/>
      <c r="H48" s="58"/>
      <c r="I48" s="58"/>
      <c r="J48" s="58"/>
      <c r="K48" s="58"/>
      <c r="L48" s="58"/>
    </row>
    <row r="49" spans="3:12" ht="15.6" x14ac:dyDescent="0.3">
      <c r="C49" s="2"/>
    </row>
    <row r="50" spans="3:12" ht="15.6" x14ac:dyDescent="0.3">
      <c r="C50" s="59" t="s">
        <v>29</v>
      </c>
      <c r="D50" s="59"/>
      <c r="E50" s="59"/>
      <c r="F50" s="59"/>
      <c r="G50" s="59"/>
      <c r="H50" s="59"/>
      <c r="I50" s="59"/>
      <c r="J50" s="59"/>
      <c r="K50" s="59"/>
      <c r="L50" s="59"/>
    </row>
  </sheetData>
  <mergeCells count="3">
    <mergeCell ref="C7:L7"/>
    <mergeCell ref="C48:L48"/>
    <mergeCell ref="C50:L5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1"/>
  <sheetViews>
    <sheetView topLeftCell="A29" workbookViewId="0">
      <selection activeCell="A32" sqref="A32:J34"/>
    </sheetView>
  </sheetViews>
  <sheetFormatPr defaultRowHeight="14.4" x14ac:dyDescent="0.3"/>
  <sheetData>
    <row r="1" spans="1:10" ht="15.6" x14ac:dyDescent="0.3">
      <c r="A1" s="58" t="s">
        <v>57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5.6" x14ac:dyDescent="0.3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15.6" x14ac:dyDescent="0.3">
      <c r="A3" s="17" t="s">
        <v>28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15.6" x14ac:dyDescent="0.3">
      <c r="A4" s="2"/>
    </row>
    <row r="5" spans="1:10" ht="15.6" x14ac:dyDescent="0.3">
      <c r="A5" s="2"/>
    </row>
    <row r="6" spans="1:10" ht="15.6" x14ac:dyDescent="0.3">
      <c r="A6" s="2"/>
    </row>
    <row r="7" spans="1:10" ht="15.6" x14ac:dyDescent="0.3">
      <c r="A7" s="2"/>
    </row>
    <row r="8" spans="1:10" ht="15.6" x14ac:dyDescent="0.3">
      <c r="A8" s="2"/>
    </row>
    <row r="9" spans="1:10" ht="15.6" x14ac:dyDescent="0.3">
      <c r="A9" s="2"/>
    </row>
    <row r="10" spans="1:10" ht="15.6" x14ac:dyDescent="0.3">
      <c r="A10" s="2"/>
    </row>
    <row r="11" spans="1:10" ht="15.6" x14ac:dyDescent="0.3">
      <c r="A11" s="2"/>
    </row>
    <row r="12" spans="1:10" ht="15.6" x14ac:dyDescent="0.3">
      <c r="A12" s="2"/>
    </row>
    <row r="13" spans="1:10" ht="15.6" x14ac:dyDescent="0.3">
      <c r="A13" s="2"/>
    </row>
    <row r="14" spans="1:10" ht="15.6" x14ac:dyDescent="0.3">
      <c r="A14" s="2"/>
    </row>
    <row r="15" spans="1:10" ht="15.6" x14ac:dyDescent="0.3">
      <c r="A15" s="2"/>
    </row>
    <row r="16" spans="1:10" ht="15.6" x14ac:dyDescent="0.3">
      <c r="A16" s="2"/>
    </row>
    <row r="17" spans="1:15" ht="15.6" x14ac:dyDescent="0.3">
      <c r="A17" s="2"/>
    </row>
    <row r="18" spans="1:15" ht="15.6" x14ac:dyDescent="0.3">
      <c r="A18" s="2"/>
    </row>
    <row r="19" spans="1:15" ht="15.6" x14ac:dyDescent="0.3">
      <c r="A19" s="15"/>
    </row>
    <row r="20" spans="1:15" ht="15.6" x14ac:dyDescent="0.3">
      <c r="A20" s="15"/>
    </row>
    <row r="21" spans="1:15" ht="15.6" x14ac:dyDescent="0.3">
      <c r="A21" s="15"/>
    </row>
    <row r="22" spans="1:15" ht="15.6" x14ac:dyDescent="0.3">
      <c r="A22" s="15"/>
    </row>
    <row r="23" spans="1:15" ht="15.6" x14ac:dyDescent="0.3">
      <c r="A23" s="2"/>
    </row>
    <row r="24" spans="1:15" ht="15.6" x14ac:dyDescent="0.3">
      <c r="A24" s="2"/>
    </row>
    <row r="25" spans="1:15" ht="15.6" x14ac:dyDescent="0.3">
      <c r="A25" s="2"/>
    </row>
    <row r="26" spans="1:15" ht="15.6" x14ac:dyDescent="0.3">
      <c r="A26" s="2"/>
    </row>
    <row r="27" spans="1:15" ht="15.6" x14ac:dyDescent="0.3">
      <c r="A27" s="2"/>
    </row>
    <row r="28" spans="1:15" ht="15.6" x14ac:dyDescent="0.3">
      <c r="A28" s="2"/>
    </row>
    <row r="29" spans="1:15" x14ac:dyDescent="0.3">
      <c r="A29" s="51" t="s">
        <v>27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</row>
    <row r="30" spans="1:15" x14ac:dyDescent="0.3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15" ht="15.6" x14ac:dyDescent="0.3">
      <c r="A31" s="2"/>
    </row>
    <row r="32" spans="1:15" ht="15.6" x14ac:dyDescent="0.3">
      <c r="A32" s="58" t="s">
        <v>58</v>
      </c>
      <c r="B32" s="58"/>
      <c r="C32" s="58"/>
      <c r="D32" s="58"/>
      <c r="E32" s="58"/>
      <c r="F32" s="58"/>
      <c r="G32" s="58"/>
      <c r="H32" s="58"/>
      <c r="I32" s="58"/>
      <c r="J32" s="58"/>
      <c r="K32" s="47"/>
    </row>
    <row r="33" spans="1:10" ht="15.6" x14ac:dyDescent="0.3">
      <c r="A33" s="2"/>
    </row>
    <row r="34" spans="1:10" ht="22.8" customHeight="1" x14ac:dyDescent="0.3">
      <c r="A34" s="59" t="s">
        <v>29</v>
      </c>
      <c r="B34" s="59"/>
      <c r="C34" s="59"/>
      <c r="D34" s="59"/>
      <c r="E34" s="59"/>
      <c r="F34" s="59"/>
      <c r="G34" s="59"/>
      <c r="H34" s="59"/>
      <c r="I34" s="59"/>
      <c r="J34" s="59"/>
    </row>
    <row r="35" spans="1:10" ht="111.6" x14ac:dyDescent="0.3">
      <c r="A35" s="1" t="s">
        <v>30</v>
      </c>
    </row>
    <row r="51" spans="1:15" x14ac:dyDescent="0.3">
      <c r="A51" s="51" t="s">
        <v>27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</row>
  </sheetData>
  <mergeCells count="5">
    <mergeCell ref="A1:J1"/>
    <mergeCell ref="A34:J34"/>
    <mergeCell ref="A32:J32"/>
    <mergeCell ref="A51:O51"/>
    <mergeCell ref="A29:O2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xcel.Chart.8" shapeId="2049" r:id="rId3">
          <objectPr defaultSize="0" r:id="rId4">
            <anchor moveWithCells="1" sizeWithCells="1">
              <from>
                <xdr:col>0</xdr:col>
                <xdr:colOff>0</xdr:colOff>
                <xdr:row>34</xdr:row>
                <xdr:rowOff>0</xdr:rowOff>
              </from>
              <to>
                <xdr:col>10</xdr:col>
                <xdr:colOff>251460</xdr:colOff>
                <xdr:row>45</xdr:row>
                <xdr:rowOff>152400</xdr:rowOff>
              </to>
            </anchor>
          </objectPr>
        </oleObject>
      </mc:Choice>
      <mc:Fallback>
        <oleObject progId="Excel.Chart.8"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RF.IS.1.1.0</vt:lpstr>
      <vt:lpstr>Dati ISTAT set.2017</vt:lpstr>
      <vt:lpstr>Fig. RF.IS.1.1.1a-b</vt:lpstr>
      <vt:lpstr>Fig. RF.IS.1.1.1a-b old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2015-11-25T13:19:22Z</dcterms:created>
  <dcterms:modified xsi:type="dcterms:W3CDTF">2019-10-02T07:46:40Z</dcterms:modified>
</cp:coreProperties>
</file>